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Materialy a pristroje\Materiály\002_Dilci zak_ESS\"/>
    </mc:Choice>
  </mc:AlternateContent>
  <bookViews>
    <workbookView xWindow="0" yWindow="0" windowWidth="18090" windowHeight="11040"/>
  </bookViews>
  <sheets>
    <sheet name="Techn. specifikace" sheetId="3" r:id="rId1"/>
  </sheets>
  <calcPr calcId="152511"/>
</workbook>
</file>

<file path=xl/calcChain.xml><?xml version="1.0" encoding="utf-8"?>
<calcChain xmlns="http://schemas.openxmlformats.org/spreadsheetml/2006/main">
  <c r="F4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G43" i="3" l="1"/>
  <c r="G35" i="3"/>
  <c r="G23" i="3"/>
  <c r="G7" i="3"/>
  <c r="G38" i="3"/>
  <c r="G18" i="3"/>
  <c r="G37" i="3"/>
  <c r="G17" i="3"/>
  <c r="G31" i="3"/>
  <c r="G27" i="3"/>
  <c r="G19" i="3"/>
  <c r="G10" i="3"/>
  <c r="F47" i="3"/>
  <c r="F48" i="3" s="1"/>
  <c r="I45" i="3"/>
  <c r="I44" i="3"/>
  <c r="G44" i="3" s="1"/>
  <c r="I43" i="3"/>
  <c r="I42" i="3"/>
  <c r="G42" i="3" s="1"/>
  <c r="I41" i="3"/>
  <c r="G41" i="3" s="1"/>
  <c r="I40" i="3"/>
  <c r="G40" i="3" s="1"/>
  <c r="I39" i="3"/>
  <c r="G39" i="3" s="1"/>
  <c r="I38" i="3"/>
  <c r="I37" i="3"/>
  <c r="I36" i="3"/>
  <c r="G36" i="3" s="1"/>
  <c r="I35" i="3"/>
  <c r="I34" i="3"/>
  <c r="G34" i="3" s="1"/>
  <c r="I33" i="3"/>
  <c r="G33" i="3" s="1"/>
  <c r="I32" i="3"/>
  <c r="G32" i="3" s="1"/>
  <c r="I31" i="3"/>
  <c r="I30" i="3"/>
  <c r="G30" i="3" s="1"/>
  <c r="I29" i="3"/>
  <c r="G29" i="3" s="1"/>
  <c r="I28" i="3"/>
  <c r="G28" i="3" s="1"/>
  <c r="I27" i="3"/>
  <c r="I26" i="3"/>
  <c r="G26" i="3" s="1"/>
  <c r="I25" i="3"/>
  <c r="G25" i="3" s="1"/>
  <c r="I24" i="3"/>
  <c r="G24" i="3" s="1"/>
  <c r="I23" i="3"/>
  <c r="I22" i="3"/>
  <c r="G22" i="3" s="1"/>
  <c r="I21" i="3"/>
  <c r="G21" i="3" s="1"/>
  <c r="I20" i="3"/>
  <c r="G20" i="3" s="1"/>
  <c r="I19" i="3"/>
  <c r="I18" i="3"/>
  <c r="I17" i="3"/>
  <c r="I16" i="3"/>
  <c r="G16" i="3" s="1"/>
  <c r="I15" i="3"/>
  <c r="G15" i="3" s="1"/>
  <c r="I14" i="3"/>
  <c r="G14" i="3" s="1"/>
  <c r="I13" i="3"/>
  <c r="G13" i="3" s="1"/>
  <c r="I12" i="3"/>
  <c r="G12" i="3" s="1"/>
  <c r="I11" i="3"/>
  <c r="G11" i="3" s="1"/>
  <c r="I10" i="3"/>
  <c r="I9" i="3"/>
  <c r="G9" i="3" s="1"/>
  <c r="I8" i="3"/>
  <c r="G8" i="3" s="1"/>
  <c r="I7" i="3"/>
  <c r="I6" i="3"/>
  <c r="G6" i="3" s="1"/>
  <c r="I5" i="3"/>
  <c r="G5" i="3" s="1"/>
  <c r="I47" i="3" l="1"/>
  <c r="I48" i="3" s="1"/>
</calcChain>
</file>

<file path=xl/sharedStrings.xml><?xml version="1.0" encoding="utf-8"?>
<sst xmlns="http://schemas.openxmlformats.org/spreadsheetml/2006/main" count="54" uniqueCount="53">
  <si>
    <t>Optická kolejnice z černěné oceli, šířka 42,5 mm, délka alespoň 50 mm, montážní otvory pro M6 šrouby po celé délce</t>
  </si>
  <si>
    <t>Optická kolejnice z černěné oceli, šířka 42,5 mm, délka alespoň 250 mm, montážní otvory pro M6 šrouby po celé délce</t>
  </si>
  <si>
    <t>Optická kolejnice z černěné oceli, šířka 42,5 mm, délka alespoň 450 mm, montážní otvory pro M6 šrouby po celé délce</t>
  </si>
  <si>
    <t>Kolejnicový pojezd z černěné oceli, pro kolejnice šířky 42,5 mm; s alespoň 2 montážními závity, s aretačním šroubem</t>
  </si>
  <si>
    <t>Kolejnicový pojezd z černěné oceli, pro kolejnice šířky 42,5 mm; s alespoň 2 montážními závity a 3 zahloubenými otvory pro M6, s aretačním šroubem</t>
  </si>
  <si>
    <t>Montážní tyčka z nerezové oceli, průměr 12 mm, délka 50 mm, vnitřní závity M4 a M6 na koncích tyčky, otvor pro utažení</t>
  </si>
  <si>
    <t>Montážní tyčka z nerezové oceli, průměr 12 mm, délka 75 mm, vnitřní závity M4 a M6 na koncích tyčky, otvor pro utažení</t>
  </si>
  <si>
    <t>Montážní tyčka z nerezové oceli, průměr 12 mm, délka 100 mm, vnitřní závity M4 a M6 na koncích tyčky, otvor pro utažení</t>
  </si>
  <si>
    <t>Montážní tyčka z nerezové oceli, průměr 12 mm, délka 150 mm, vnitřní závity M4 a M6 na koncích tyčky, otvor pro utažení</t>
  </si>
  <si>
    <t>Držák 12 mm tyček, vnější průměr 24 mm, z eloxovaného hliníku, s aretačním šroubem, s drážkou ve spodní části pro upnutí vidlicí, závit M6 na dolní podstavě, délka 50 mm</t>
  </si>
  <si>
    <t>Držák 12 mm tyček, vnější průměr 24 mm, z eloxovaného hliníku, s aretačním šroubem, s drážkou ve spodní části pro upnutí vidlicí, závit M6 na dolní podstavě, délka 75 mm</t>
  </si>
  <si>
    <t>Držák 12 mm tyček, vnější průměr 24 mm, z eloxovaného hliníku, s aretačním šroubem, s drážkou ve spodní části pro upnutí vidlicí, závit M6 na dolní podstavě, délka 100 mm</t>
  </si>
  <si>
    <t>Držák 12 mm tyček, vnější průměr 24 mm, z eloxovaného hliníku, s aretačním šroubem, s drážkou ve spodní části pro upnutí vidlicí, závit M6 na dolní podstavě, délka 150 mm</t>
  </si>
  <si>
    <t>Kolárek pro 12 mm tyčky, z eloxovaného hliníku, s aretačním šroubem M6 s vnitřním šestihranem a drážkami pro utažení rukou</t>
  </si>
  <si>
    <t>Pevný sloupek o průměru 25 mm, nerez ocel, se závity M4 a M6 na koncích, výška 300 mm,  s drážkou ve spodní části pro upnutí vidlicí</t>
  </si>
  <si>
    <t>Upínací vidlice z nerez oceli, pro 25 mm sloupky a držáky tyček, s drážkou pro M6 šroub pro upevnění k breadboardu, délka drážky alespoň 25 mm</t>
  </si>
  <si>
    <t>Fixní držák 2" optiky, černě eloxovaný hliník, včetně přídržného kroužku pro upevnění optiky, s vnitřním závitem pro upevnění k ocelové tyčce</t>
  </si>
  <si>
    <t>Nastavitelný trojbodový držák čoček, eloxovaný hliník, rozsah průměru alespoň 10 mm - 65 mm, Vnitřní závity M4 a M6 pro upevnění k tyčce, zapuštěná díra pro imbusový šroub M4 s válcovou hlavou pro upevnění k tyčce</t>
  </si>
  <si>
    <t>Nastavitelný trojbodový držák čoček, eloxovaný hliník, rozsah průměru alespoň 40 mm - 100 mm, Vnitřní závity M4 a M6 pro upevnění k tyčce, zapuštěná díra pro imbusový šroub M4 s válcovou hlavou pro upevnění k tyčce</t>
  </si>
  <si>
    <t>Univerzální držák na destičky (filtry, zaměřování atp.) s přítlačným šroubem, tlouška destiček 0 - 12 mm, metrický vnitřní závit pro upevnění k tyčce</t>
  </si>
  <si>
    <t>Miniaturní držák zrcadel, eloxovaný hliník, přesné naklápění ve dvou osách  ±10°, citlivost 10 arcsec, s úchytem optiky a šrouby pro jemnou justáž, vnitřní závity M4 pro upevnění na tyčku</t>
  </si>
  <si>
    <t>Přítlačné rameno pro upevnění optiky, nerezová ocel s plastovou styčnou plochou, výšková nastavitelnost 0 - 40 mm</t>
  </si>
  <si>
    <t>Rotační držák polarizační 1" optiky, s vyznačením úhlu v rozsahu 0 - 360°, aretační šroub, tyčka pro nastavení úhlu, vnitřní závit M4 na fixní části držáku</t>
  </si>
  <si>
    <t>Spojovací deska pro lineární posuvy, eloxovaný hliník</t>
  </si>
  <si>
    <t>Variabilní atenuátor s držákem pro dělič svazku, eloxovaný hliník, náklon ve dvou osách, rotační člen pro 1" polarizační optiku s možností aretace, držák pro dělič svazku o délce hrany 1"</t>
  </si>
  <si>
    <t>Závitový adaptér M4 na 8-32, nerez ocel, délka 12 mm</t>
  </si>
  <si>
    <t>Závitový adaptér M6 na 8-32, nerez ocel, délka 12 mm</t>
  </si>
  <si>
    <t>Závitový adaptér M4 na 1/4-20, nerez ocel, délka 12 mm</t>
  </si>
  <si>
    <t>Závitový adaptér M6 na 1/4-20, nerez ocel, délka 12 mm</t>
  </si>
  <si>
    <t>Stavěcí šroub se závitem 8-32, nerez ocel, na obou koncích otvor pro šestihran (inbus), délka 12 mm</t>
  </si>
  <si>
    <t>Stavěcí šroub se závitem 1/4-20, nerez ocel, na obou koncích otvor pro šestihran (inbus), délka 12 mm</t>
  </si>
  <si>
    <t>Držák kruhového gradiantního šedého filtru, eloxovaný hliník, možnost rotace a aretace polohy filtru, montážní závit pro připevnění k ocelové tyčce</t>
  </si>
  <si>
    <t>Kruhový gradientní šedý (ND) filtr, spektrální rozsah alespoň 380 - 2000 nm, reflektivní typ, průměrná transmise ve viditelné oblasti v rozsahu 0,1% - 90 %, vnější průměr alespoň 50 mm</t>
  </si>
  <si>
    <t>Precizní goniometr s vysokou nosností, rozsah náklonů alespoň ±20°, náklony pomocí mikrometrických šroubů s Vernierovou měrkou, hmotnost do 0,75 kg, nosnost alespoň 10 kg, plocha stolku goniometru alespoň 65 mm × 65 mm, výška středu rotace 50 mm od horní plochy, vedení s kuličkovými ložisky, sada metrických závitů na horní ploše</t>
  </si>
  <si>
    <r>
      <t xml:space="preserve">Sklopný kinematický držák optiky o průměru 1", eloxovaný hliník, přesné naklápění ve dvou osách  ±4°, citlivost 3 arcsec, sklopný úchyt optiky, opakovatelnost 20 </t>
    </r>
    <r>
      <rPr>
        <sz val="10"/>
        <rFont val="Calibri"/>
        <family val="2"/>
        <charset val="238"/>
      </rPr>
      <t>µ</t>
    </r>
    <r>
      <rPr>
        <sz val="10"/>
        <rFont val="Arial"/>
        <family val="2"/>
        <charset val="238"/>
      </rPr>
      <t>rad, čistá apertura alespoň 24 mm, zapuštěné otvory pro imbusový šroub M6 s válcovou hlavou pro upevnění k nerezové tyčce v levoruké nebo pravoruké orientaci</t>
    </r>
  </si>
  <si>
    <r>
      <t xml:space="preserve">Sklopný kinematický držák zrcadel o průměru 1", eloxovaný hliník, přesné naklápění ve dvou osách  ±4°, citlivost 3 arcsec, sklopný úchyt optiky, opakovatelnost 20 </t>
    </r>
    <r>
      <rPr>
        <sz val="10"/>
        <rFont val="Calibri"/>
        <family val="2"/>
        <charset val="238"/>
      </rPr>
      <t>µ</t>
    </r>
    <r>
      <rPr>
        <sz val="10"/>
        <rFont val="Arial"/>
        <family val="2"/>
        <charset val="238"/>
      </rPr>
      <t>rad, čistá apertura alespoň 24 mm, zapuštěné otvory pro imbusový šroub M6 s válcovou hlavou pro upevnění k nerezové tyčce v levoruké nebo pravoruké orientaci</t>
    </r>
  </si>
  <si>
    <r>
      <t xml:space="preserve">Sklopný kinematický držák optiky o průměru 1", eloxovaný hliník, přesné naklápění ve dvou osách  ±4,5°, citlivost 8 arcsec, sklopný úchyt optiky, opakovatelnost 20 </t>
    </r>
    <r>
      <rPr>
        <sz val="10"/>
        <rFont val="Calibri"/>
        <family val="2"/>
        <charset val="238"/>
      </rPr>
      <t>µ</t>
    </r>
    <r>
      <rPr>
        <sz val="10"/>
        <rFont val="Arial"/>
        <family val="2"/>
        <charset val="238"/>
      </rPr>
      <t>rad, čistá apertura alespoň 24 mm, zapuštěné otvory pro imbusový šroub M6 s válcovou hlavou pro upevnění k nerezové tyčce v levoruké nebo pravoruké orientaci</t>
    </r>
  </si>
  <si>
    <r>
      <t xml:space="preserve">Lineární posuvný stolek, rozsah posuvu 50 mm, eloxovaný hliník, mikrometrický šroub osazený bočně podél dráhy posuvu, značení po 10 µm, citlivost 1 </t>
    </r>
    <r>
      <rPr>
        <sz val="10"/>
        <rFont val="Calibri"/>
        <family val="2"/>
        <charset val="238"/>
      </rPr>
      <t>µm, horizontální nosnost alespoň 10 kg, horní i dolní plocha s metrickými montážními závity</t>
    </r>
  </si>
  <si>
    <r>
      <t xml:space="preserve">Lineární posuvný stolek, rozsah posuvu 30 mm, eloxovaný hliník, mikrometrický šroub, značení po 10 µm, citlivost 1 </t>
    </r>
    <r>
      <rPr>
        <sz val="10"/>
        <rFont val="Calibri"/>
        <family val="2"/>
        <charset val="238"/>
      </rPr>
      <t>µm, horizontální nosnost alespoň 10 kg, horní i dolní plocha s metrickými montážními závity</t>
    </r>
  </si>
  <si>
    <r>
      <t xml:space="preserve">Absorpční blok pro zakončení dráhy laserového svazku, rozsah vlnových délek 100 nm - 30 </t>
    </r>
    <r>
      <rPr>
        <sz val="10"/>
        <rFont val="Calibri"/>
        <family val="2"/>
        <charset val="238"/>
      </rPr>
      <t>µ</t>
    </r>
    <r>
      <rPr>
        <sz val="10"/>
        <rFont val="Arial"/>
        <family val="2"/>
        <charset val="238"/>
      </rPr>
      <t>m, pro pulzní i kontinuální lasery, pro optický výkon do 5 W</t>
    </r>
  </si>
  <si>
    <t>Dopravné, balné, pojistné</t>
  </si>
  <si>
    <t>počet kusů</t>
  </si>
  <si>
    <t>Celková cena bez DPH</t>
  </si>
  <si>
    <t>Celková cena s DPH</t>
  </si>
  <si>
    <t>Dodávka konstrukčních materiálů pro experimentální aparatury pro projekt ESS 002 - 2018</t>
  </si>
  <si>
    <t>Jednotková cena bez DPH v Kč</t>
  </si>
  <si>
    <t>Celková cena za položku (bez DPH) v Kč</t>
  </si>
  <si>
    <t>VYHOVUJE  / NEVYHOVUJE</t>
  </si>
  <si>
    <t xml:space="preserve">Technický popis </t>
  </si>
  <si>
    <t>Položka</t>
  </si>
  <si>
    <t>Předpokládaná cena - jednotková (bez DPH) v Kč</t>
  </si>
  <si>
    <t>Předpokládaná cena - celkem (bez DPH) v Kč</t>
  </si>
  <si>
    <t>Předpokládaná cena - celkem (s DPH)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</si>
</sst>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9" formatCode="#,##0.00\ &quot;Kč&quot;"/>
  </numFmts>
  <fonts count="21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sz val="10"/>
      <name val="Calibri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u/>
      <sz val="11"/>
      <color rgb="FF0070C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Fill="0" applyBorder="0" applyAlignment="0" applyProtection="0"/>
    <xf numFmtId="164" fontId="3" fillId="0" borderId="0" applyBorder="0" applyProtection="0"/>
    <xf numFmtId="0" fontId="6" fillId="0" borderId="0" applyNumberFormat="0" applyBorder="0" applyProtection="0"/>
    <xf numFmtId="165" fontId="6" fillId="0" borderId="0" applyBorder="0" applyProtection="0"/>
    <xf numFmtId="0" fontId="7" fillId="0" borderId="0"/>
    <xf numFmtId="0" fontId="8" fillId="0" borderId="0"/>
    <xf numFmtId="0" fontId="10" fillId="0" borderId="0"/>
  </cellStyleXfs>
  <cellXfs count="53">
    <xf numFmtId="0" fontId="0" fillId="0" borderId="0" xfId="0"/>
    <xf numFmtId="164" fontId="9" fillId="0" borderId="0" xfId="3" applyFont="1" applyFill="1" applyAlignment="1">
      <alignment horizontal="center" vertical="top"/>
    </xf>
    <xf numFmtId="167" fontId="9" fillId="0" borderId="0" xfId="3" applyNumberFormat="1" applyFont="1" applyFill="1" applyAlignment="1">
      <alignment vertical="top"/>
    </xf>
    <xf numFmtId="164" fontId="9" fillId="0" borderId="0" xfId="3" applyFont="1" applyFill="1" applyAlignment="1">
      <alignment vertical="top"/>
    </xf>
    <xf numFmtId="164" fontId="11" fillId="0" borderId="0" xfId="3" applyFont="1" applyFill="1" applyAlignment="1">
      <alignment vertical="top"/>
    </xf>
    <xf numFmtId="164" fontId="9" fillId="0" borderId="0" xfId="3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2" fillId="0" borderId="0" xfId="6" applyFont="1" applyAlignment="1">
      <alignment vertical="top"/>
    </xf>
    <xf numFmtId="164" fontId="12" fillId="0" borderId="0" xfId="6" applyNumberFormat="1" applyFont="1" applyFill="1" applyAlignment="1">
      <alignment vertical="top"/>
    </xf>
    <xf numFmtId="164" fontId="9" fillId="0" borderId="0" xfId="3" applyFont="1" applyFill="1" applyBorder="1" applyAlignment="1">
      <alignment horizontal="center" vertical="top"/>
    </xf>
    <xf numFmtId="164" fontId="14" fillId="0" borderId="0" xfId="3" applyFont="1" applyFill="1" applyAlignment="1">
      <alignment vertical="top"/>
    </xf>
    <xf numFmtId="0" fontId="9" fillId="0" borderId="0" xfId="0" applyFont="1" applyBorder="1" applyAlignment="1">
      <alignment vertical="top"/>
    </xf>
    <xf numFmtId="164" fontId="16" fillId="0" borderId="0" xfId="3" applyFont="1" applyFill="1" applyAlignment="1">
      <alignment horizontal="left" vertical="top"/>
    </xf>
    <xf numFmtId="164" fontId="9" fillId="0" borderId="0" xfId="3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166" fontId="9" fillId="0" borderId="0" xfId="3" applyNumberFormat="1" applyFont="1" applyFill="1" applyAlignment="1">
      <alignment vertical="top"/>
    </xf>
    <xf numFmtId="166" fontId="9" fillId="0" borderId="0" xfId="3" applyNumberFormat="1" applyFont="1" applyFill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16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166" fontId="9" fillId="0" borderId="2" xfId="3" applyNumberFormat="1" applyFont="1" applyFill="1" applyBorder="1" applyAlignment="1">
      <alignment vertical="top"/>
    </xf>
    <xf numFmtId="166" fontId="9" fillId="4" borderId="3" xfId="1" applyNumberFormat="1" applyFont="1" applyFill="1" applyBorder="1" applyAlignment="1">
      <alignment vertical="top"/>
    </xf>
    <xf numFmtId="166" fontId="9" fillId="2" borderId="4" xfId="1" applyNumberFormat="1" applyFont="1" applyFill="1" applyBorder="1" applyAlignment="1">
      <alignment vertical="top"/>
    </xf>
    <xf numFmtId="0" fontId="16" fillId="3" borderId="7" xfId="0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center" vertical="top"/>
    </xf>
    <xf numFmtId="164" fontId="16" fillId="3" borderId="8" xfId="3" applyFont="1" applyFill="1" applyBorder="1" applyAlignment="1">
      <alignment horizontal="left" vertical="top"/>
    </xf>
    <xf numFmtId="164" fontId="9" fillId="3" borderId="8" xfId="3" applyFont="1" applyFill="1" applyBorder="1" applyAlignment="1">
      <alignment horizontal="center" vertical="top"/>
    </xf>
    <xf numFmtId="164" fontId="11" fillId="5" borderId="0" xfId="3" applyFont="1" applyFill="1" applyAlignment="1">
      <alignment vertical="top"/>
    </xf>
    <xf numFmtId="164" fontId="11" fillId="5" borderId="0" xfId="3" applyFont="1" applyFill="1" applyBorder="1" applyAlignment="1">
      <alignment vertical="top"/>
    </xf>
    <xf numFmtId="164" fontId="11" fillId="5" borderId="0" xfId="3" applyFont="1" applyFill="1" applyAlignment="1">
      <alignment vertical="top" wrapText="1"/>
    </xf>
    <xf numFmtId="164" fontId="17" fillId="5" borderId="0" xfId="6" applyNumberFormat="1" applyFont="1" applyFill="1" applyAlignment="1">
      <alignment horizontal="left" vertical="top"/>
    </xf>
    <xf numFmtId="164" fontId="16" fillId="5" borderId="0" xfId="3" applyFont="1" applyFill="1" applyAlignment="1">
      <alignment horizontal="left" vertical="top"/>
    </xf>
    <xf numFmtId="164" fontId="16" fillId="5" borderId="0" xfId="3" applyFont="1" applyFill="1" applyBorder="1" applyAlignment="1">
      <alignment horizontal="left" vertical="top"/>
    </xf>
    <xf numFmtId="164" fontId="5" fillId="5" borderId="0" xfId="6" applyNumberFormat="1" applyFill="1" applyAlignment="1">
      <alignment vertical="top"/>
    </xf>
    <xf numFmtId="0" fontId="9" fillId="0" borderId="0" xfId="0" applyFont="1" applyAlignment="1">
      <alignment horizontal="center" vertical="center"/>
    </xf>
    <xf numFmtId="164" fontId="9" fillId="0" borderId="0" xfId="3" applyFont="1" applyFill="1" applyAlignment="1" applyProtection="1">
      <alignment horizontal="center" vertical="top"/>
      <protection hidden="1"/>
    </xf>
    <xf numFmtId="169" fontId="9" fillId="0" borderId="0" xfId="3" applyNumberFormat="1" applyFont="1" applyFill="1" applyAlignment="1" applyProtection="1">
      <alignment vertical="top"/>
      <protection locked="0"/>
    </xf>
    <xf numFmtId="169" fontId="9" fillId="0" borderId="2" xfId="3" applyNumberFormat="1" applyFont="1" applyFill="1" applyBorder="1" applyAlignment="1" applyProtection="1">
      <alignment vertical="top"/>
      <protection locked="0"/>
    </xf>
    <xf numFmtId="169" fontId="9" fillId="0" borderId="2" xfId="0" applyNumberFormat="1" applyFont="1" applyBorder="1" applyAlignment="1" applyProtection="1">
      <alignment horizontal="right" vertical="center"/>
      <protection locked="0"/>
    </xf>
    <xf numFmtId="164" fontId="15" fillId="6" borderId="1" xfId="3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vertical="top"/>
    </xf>
    <xf numFmtId="164" fontId="19" fillId="3" borderId="6" xfId="3" applyFont="1" applyFill="1" applyBorder="1" applyAlignment="1">
      <alignment vertical="top"/>
    </xf>
    <xf numFmtId="169" fontId="19" fillId="4" borderId="3" xfId="1" applyNumberFormat="1" applyFont="1" applyFill="1" applyBorder="1" applyAlignment="1">
      <alignment vertical="top"/>
    </xf>
    <xf numFmtId="169" fontId="19" fillId="2" borderId="4" xfId="1" applyNumberFormat="1" applyFont="1" applyFill="1" applyBorder="1" applyAlignment="1">
      <alignment vertical="top"/>
    </xf>
    <xf numFmtId="164" fontId="18" fillId="6" borderId="9" xfId="3" applyFont="1" applyFill="1" applyBorder="1" applyAlignment="1">
      <alignment horizontal="center" vertical="center" wrapText="1"/>
    </xf>
    <xf numFmtId="164" fontId="18" fillId="6" borderId="10" xfId="3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center" vertical="top"/>
    </xf>
    <xf numFmtId="164" fontId="15" fillId="3" borderId="6" xfId="3" applyFont="1" applyFill="1" applyBorder="1" applyAlignment="1">
      <alignment horizontal="center" vertical="top"/>
    </xf>
    <xf numFmtId="164" fontId="15" fillId="3" borderId="12" xfId="3" applyFont="1" applyFill="1" applyBorder="1" applyAlignment="1">
      <alignment horizontal="center" vertical="top"/>
    </xf>
    <xf numFmtId="164" fontId="20" fillId="0" borderId="0" xfId="3" applyFont="1" applyFill="1" applyAlignment="1">
      <alignment horizontal="center" vertical="top"/>
    </xf>
  </cellXfs>
  <cellStyles count="13">
    <cellStyle name="Čárka" xfId="1" builtinId="3"/>
    <cellStyle name="Excel Built-in Hyperlink" xfId="2"/>
    <cellStyle name="Excel Built-in Normal" xfId="3"/>
    <cellStyle name="Excel Built-in Normální 2" xfId="11"/>
    <cellStyle name="Excel Built-in normální_Optomechanika" xfId="12"/>
    <cellStyle name="Heading" xfId="4"/>
    <cellStyle name="Heading1" xfId="5"/>
    <cellStyle name="Hypertextový odkaz" xfId="6"/>
    <cellStyle name="Normální" xfId="0" builtinId="0" customBuiltin="1"/>
    <cellStyle name="Normální 2" xfId="7"/>
    <cellStyle name="Normální 3" xfId="10"/>
    <cellStyle name="Result" xfId="8"/>
    <cellStyle name="Result2" xfId="9"/>
  </cellStyles>
  <dxfs count="2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standa.lt/images/spc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</xdr:row>
      <xdr:rowOff>0</xdr:rowOff>
    </xdr:from>
    <xdr:ext cx="47155" cy="8997"/>
    <xdr:pic>
      <xdr:nvPicPr>
        <xdr:cNvPr id="2" name="http://www.standa.lt/images/spc.gif">
          <a:extLst>
            <a:ext uri="{FF2B5EF4-FFF2-40B4-BE49-F238E27FC236}">
              <a16:creationId xmlns:a16="http://schemas.microsoft.com/office/drawing/2014/main" xmlns="" id="{662CC1F9-D265-425D-A4DB-FB44E247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62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42</xdr:row>
      <xdr:rowOff>0</xdr:rowOff>
    </xdr:from>
    <xdr:ext cx="47155" cy="8997"/>
    <xdr:pic>
      <xdr:nvPicPr>
        <xdr:cNvPr id="3" name="http://www.standa.lt/images/spc.gif">
          <a:extLst>
            <a:ext uri="{FF2B5EF4-FFF2-40B4-BE49-F238E27FC236}">
              <a16:creationId xmlns:a16="http://schemas.microsoft.com/office/drawing/2014/main" xmlns="" id="{E93660BB-11AE-4985-ABC6-C1BF8381A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439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48"/>
  <sheetViews>
    <sheetView tabSelected="1" topLeftCell="A31" zoomScale="85" zoomScaleNormal="85" workbookViewId="0">
      <selection activeCell="B70" sqref="B70"/>
    </sheetView>
  </sheetViews>
  <sheetFormatPr defaultRowHeight="14.25" x14ac:dyDescent="0.2"/>
  <cols>
    <col min="1" max="1" width="9" style="6"/>
    <col min="2" max="2" width="103.625" style="4" customWidth="1"/>
    <col min="3" max="3" width="32.375" style="12" customWidth="1"/>
    <col min="4" max="4" width="7.25" style="1" customWidth="1"/>
    <col min="5" max="5" width="15" style="1" customWidth="1"/>
    <col min="6" max="6" width="16.25" style="1" customWidth="1"/>
    <col min="7" max="7" width="20.5" style="1" customWidth="1"/>
    <col min="8" max="8" width="21.25" style="3" customWidth="1"/>
    <col min="9" max="9" width="17.375" style="3" customWidth="1"/>
    <col min="10" max="10" width="8.5" style="3" customWidth="1"/>
    <col min="11" max="11" width="12.75" style="3" customWidth="1"/>
    <col min="12" max="1026" width="8.125" style="3" customWidth="1"/>
    <col min="1027" max="1027" width="9" style="6" customWidth="1"/>
    <col min="1028" max="16384" width="9" style="6"/>
  </cols>
  <sheetData>
    <row r="1" spans="1:1026" x14ac:dyDescent="0.2">
      <c r="B1" s="52" t="s">
        <v>44</v>
      </c>
      <c r="C1" s="52"/>
    </row>
    <row r="2" spans="1:1026" x14ac:dyDescent="0.2">
      <c r="B2" s="52"/>
      <c r="C2" s="52"/>
    </row>
    <row r="4" spans="1:1026" s="14" customFormat="1" ht="45" x14ac:dyDescent="0.2">
      <c r="A4" s="41" t="s">
        <v>49</v>
      </c>
      <c r="B4" s="46" t="s">
        <v>48</v>
      </c>
      <c r="C4" s="47"/>
      <c r="D4" s="41" t="s">
        <v>41</v>
      </c>
      <c r="E4" s="41" t="s">
        <v>45</v>
      </c>
      <c r="F4" s="41" t="s">
        <v>46</v>
      </c>
      <c r="G4" s="41" t="s">
        <v>47</v>
      </c>
      <c r="H4" s="41" t="s">
        <v>50</v>
      </c>
      <c r="I4" s="41" t="s">
        <v>51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</row>
    <row r="5" spans="1:1026" x14ac:dyDescent="0.2">
      <c r="A5" s="36">
        <f>1</f>
        <v>1</v>
      </c>
      <c r="B5" s="29" t="s">
        <v>0</v>
      </c>
      <c r="C5" s="32"/>
      <c r="D5" s="1">
        <v>5</v>
      </c>
      <c r="E5" s="38">
        <v>0</v>
      </c>
      <c r="F5" s="38">
        <f>E5*D5</f>
        <v>0</v>
      </c>
      <c r="G5" s="37" t="str">
        <f>IF(F5&lt;=I5,"VYHOVUJE","NEVYHOVUJE")</f>
        <v>VYHOVUJE</v>
      </c>
      <c r="H5" s="15">
        <v>1290</v>
      </c>
      <c r="I5" s="15">
        <f t="shared" ref="I5:I44" si="0">H5*D5</f>
        <v>6450</v>
      </c>
      <c r="J5" s="2"/>
    </row>
    <row r="6" spans="1:1026" x14ac:dyDescent="0.2">
      <c r="A6" s="36">
        <f>A5+1</f>
        <v>2</v>
      </c>
      <c r="B6" s="29" t="s">
        <v>1</v>
      </c>
      <c r="C6" s="33"/>
      <c r="D6" s="1">
        <v>5</v>
      </c>
      <c r="E6" s="38">
        <v>0</v>
      </c>
      <c r="F6" s="38">
        <f t="shared" ref="F6:F44" si="1">E6*D6</f>
        <v>0</v>
      </c>
      <c r="G6" s="37" t="str">
        <f t="shared" ref="G6:G44" si="2">IF(F6&lt;=I6,"VYHOVUJE","NEVYHOVUJE")</f>
        <v>VYHOVUJE</v>
      </c>
      <c r="H6" s="15">
        <v>2605</v>
      </c>
      <c r="I6" s="15">
        <f t="shared" si="0"/>
        <v>13025</v>
      </c>
      <c r="J6" s="2"/>
    </row>
    <row r="7" spans="1:1026" x14ac:dyDescent="0.2">
      <c r="A7" s="36">
        <f t="shared" ref="A7:A44" si="3">A6+1</f>
        <v>3</v>
      </c>
      <c r="B7" s="29" t="s">
        <v>2</v>
      </c>
      <c r="C7" s="33"/>
      <c r="D7" s="1">
        <v>5</v>
      </c>
      <c r="E7" s="38">
        <v>0</v>
      </c>
      <c r="F7" s="38">
        <f t="shared" si="1"/>
        <v>0</v>
      </c>
      <c r="G7" s="37" t="str">
        <f t="shared" si="2"/>
        <v>VYHOVUJE</v>
      </c>
      <c r="H7" s="15">
        <v>2870</v>
      </c>
      <c r="I7" s="15">
        <f t="shared" si="0"/>
        <v>14350</v>
      </c>
      <c r="J7" s="2"/>
    </row>
    <row r="8" spans="1:1026" x14ac:dyDescent="0.2">
      <c r="A8" s="36">
        <f t="shared" si="3"/>
        <v>4</v>
      </c>
      <c r="B8" s="29" t="s">
        <v>3</v>
      </c>
      <c r="C8" s="32"/>
      <c r="D8" s="1">
        <v>10</v>
      </c>
      <c r="E8" s="38">
        <v>0</v>
      </c>
      <c r="F8" s="38">
        <f t="shared" si="1"/>
        <v>0</v>
      </c>
      <c r="G8" s="37" t="str">
        <f t="shared" si="2"/>
        <v>VYHOVUJE</v>
      </c>
      <c r="H8" s="15">
        <v>1210</v>
      </c>
      <c r="I8" s="15">
        <f t="shared" si="0"/>
        <v>12100</v>
      </c>
      <c r="J8" s="2"/>
    </row>
    <row r="9" spans="1:1026" x14ac:dyDescent="0.2">
      <c r="A9" s="36">
        <f t="shared" si="3"/>
        <v>5</v>
      </c>
      <c r="B9" s="29" t="s">
        <v>4</v>
      </c>
      <c r="C9" s="33"/>
      <c r="D9" s="1">
        <v>5</v>
      </c>
      <c r="E9" s="38">
        <v>0</v>
      </c>
      <c r="F9" s="38">
        <f t="shared" si="1"/>
        <v>0</v>
      </c>
      <c r="G9" s="37" t="str">
        <f t="shared" si="2"/>
        <v>VYHOVUJE</v>
      </c>
      <c r="H9" s="15">
        <v>1735</v>
      </c>
      <c r="I9" s="15">
        <f t="shared" si="0"/>
        <v>8675</v>
      </c>
      <c r="J9" s="2"/>
    </row>
    <row r="10" spans="1:1026" x14ac:dyDescent="0.2">
      <c r="A10" s="36">
        <f t="shared" si="3"/>
        <v>6</v>
      </c>
      <c r="B10" s="29" t="s">
        <v>5</v>
      </c>
      <c r="C10" s="32"/>
      <c r="D10" s="1">
        <v>5</v>
      </c>
      <c r="E10" s="38">
        <v>0</v>
      </c>
      <c r="F10" s="38">
        <f t="shared" si="1"/>
        <v>0</v>
      </c>
      <c r="G10" s="37" t="str">
        <f t="shared" si="2"/>
        <v>VYHOVUJE</v>
      </c>
      <c r="H10" s="15">
        <v>150</v>
      </c>
      <c r="I10" s="15">
        <f t="shared" si="0"/>
        <v>750</v>
      </c>
      <c r="J10" s="2"/>
    </row>
    <row r="11" spans="1:1026" x14ac:dyDescent="0.2">
      <c r="A11" s="36">
        <f t="shared" si="3"/>
        <v>7</v>
      </c>
      <c r="B11" s="29" t="s">
        <v>6</v>
      </c>
      <c r="C11" s="33"/>
      <c r="D11" s="1">
        <v>15</v>
      </c>
      <c r="E11" s="38">
        <v>0</v>
      </c>
      <c r="F11" s="38">
        <f t="shared" si="1"/>
        <v>0</v>
      </c>
      <c r="G11" s="37" t="str">
        <f t="shared" si="2"/>
        <v>VYHOVUJE</v>
      </c>
      <c r="H11" s="15">
        <v>155</v>
      </c>
      <c r="I11" s="15">
        <f t="shared" si="0"/>
        <v>2325</v>
      </c>
      <c r="J11" s="2"/>
    </row>
    <row r="12" spans="1:1026" x14ac:dyDescent="0.2">
      <c r="A12" s="36">
        <f t="shared" si="3"/>
        <v>8</v>
      </c>
      <c r="B12" s="29" t="s">
        <v>7</v>
      </c>
      <c r="C12" s="33"/>
      <c r="D12" s="1">
        <v>15</v>
      </c>
      <c r="E12" s="38">
        <v>0</v>
      </c>
      <c r="F12" s="38">
        <f t="shared" si="1"/>
        <v>0</v>
      </c>
      <c r="G12" s="37" t="str">
        <f t="shared" si="2"/>
        <v>VYHOVUJE</v>
      </c>
      <c r="H12" s="15">
        <v>166</v>
      </c>
      <c r="I12" s="15">
        <f t="shared" si="0"/>
        <v>2490</v>
      </c>
      <c r="J12" s="2"/>
    </row>
    <row r="13" spans="1:1026" x14ac:dyDescent="0.2">
      <c r="A13" s="36">
        <f t="shared" si="3"/>
        <v>9</v>
      </c>
      <c r="B13" s="29" t="s">
        <v>8</v>
      </c>
      <c r="C13" s="33"/>
      <c r="D13" s="1">
        <v>15</v>
      </c>
      <c r="E13" s="38">
        <v>0</v>
      </c>
      <c r="F13" s="38">
        <f t="shared" si="1"/>
        <v>0</v>
      </c>
      <c r="G13" s="37" t="str">
        <f t="shared" si="2"/>
        <v>VYHOVUJE</v>
      </c>
      <c r="H13" s="15">
        <v>195</v>
      </c>
      <c r="I13" s="15">
        <f t="shared" si="0"/>
        <v>2925</v>
      </c>
      <c r="J13" s="2"/>
    </row>
    <row r="14" spans="1:1026" x14ac:dyDescent="0.2">
      <c r="A14" s="36">
        <f t="shared" si="3"/>
        <v>10</v>
      </c>
      <c r="B14" s="29" t="s">
        <v>9</v>
      </c>
      <c r="C14" s="32"/>
      <c r="D14" s="1">
        <v>10</v>
      </c>
      <c r="E14" s="38">
        <v>0</v>
      </c>
      <c r="F14" s="38">
        <f t="shared" si="1"/>
        <v>0</v>
      </c>
      <c r="G14" s="37" t="str">
        <f t="shared" si="2"/>
        <v>VYHOVUJE</v>
      </c>
      <c r="H14" s="15">
        <v>370</v>
      </c>
      <c r="I14" s="15">
        <f t="shared" si="0"/>
        <v>3700</v>
      </c>
      <c r="J14" s="2"/>
    </row>
    <row r="15" spans="1:1026" x14ac:dyDescent="0.2">
      <c r="A15" s="36">
        <f t="shared" si="3"/>
        <v>11</v>
      </c>
      <c r="B15" s="29" t="s">
        <v>10</v>
      </c>
      <c r="C15" s="33"/>
      <c r="D15" s="1">
        <v>10</v>
      </c>
      <c r="E15" s="38">
        <v>0</v>
      </c>
      <c r="F15" s="38">
        <f t="shared" si="1"/>
        <v>0</v>
      </c>
      <c r="G15" s="37" t="str">
        <f t="shared" si="2"/>
        <v>VYHOVUJE</v>
      </c>
      <c r="H15" s="15">
        <v>420</v>
      </c>
      <c r="I15" s="15">
        <f t="shared" si="0"/>
        <v>4200</v>
      </c>
      <c r="J15" s="2"/>
    </row>
    <row r="16" spans="1:1026" x14ac:dyDescent="0.2">
      <c r="A16" s="36">
        <f t="shared" si="3"/>
        <v>12</v>
      </c>
      <c r="B16" s="29" t="s">
        <v>11</v>
      </c>
      <c r="C16" s="33"/>
      <c r="D16" s="1">
        <v>10</v>
      </c>
      <c r="E16" s="38">
        <v>0</v>
      </c>
      <c r="F16" s="38">
        <f t="shared" si="1"/>
        <v>0</v>
      </c>
      <c r="G16" s="37" t="str">
        <f t="shared" si="2"/>
        <v>VYHOVUJE</v>
      </c>
      <c r="H16" s="15">
        <v>450</v>
      </c>
      <c r="I16" s="15">
        <f t="shared" si="0"/>
        <v>4500</v>
      </c>
      <c r="J16" s="2"/>
    </row>
    <row r="17" spans="1:11" x14ac:dyDescent="0.2">
      <c r="A17" s="36">
        <f t="shared" si="3"/>
        <v>13</v>
      </c>
      <c r="B17" s="29" t="s">
        <v>12</v>
      </c>
      <c r="C17" s="33"/>
      <c r="D17" s="1">
        <v>10</v>
      </c>
      <c r="E17" s="38">
        <v>0</v>
      </c>
      <c r="F17" s="38">
        <f t="shared" si="1"/>
        <v>0</v>
      </c>
      <c r="G17" s="37" t="str">
        <f t="shared" si="2"/>
        <v>VYHOVUJE</v>
      </c>
      <c r="H17" s="15">
        <v>500</v>
      </c>
      <c r="I17" s="15">
        <f t="shared" si="0"/>
        <v>5000</v>
      </c>
      <c r="J17" s="2"/>
    </row>
    <row r="18" spans="1:11" x14ac:dyDescent="0.2">
      <c r="A18" s="36">
        <f t="shared" si="3"/>
        <v>14</v>
      </c>
      <c r="B18" s="29" t="s">
        <v>13</v>
      </c>
      <c r="C18" s="32"/>
      <c r="D18" s="1">
        <v>10</v>
      </c>
      <c r="E18" s="38">
        <v>0</v>
      </c>
      <c r="F18" s="38">
        <f t="shared" si="1"/>
        <v>0</v>
      </c>
      <c r="G18" s="37" t="str">
        <f t="shared" si="2"/>
        <v>VYHOVUJE</v>
      </c>
      <c r="H18" s="15">
        <v>210</v>
      </c>
      <c r="I18" s="15">
        <f t="shared" si="0"/>
        <v>2100</v>
      </c>
      <c r="J18" s="2"/>
    </row>
    <row r="19" spans="1:11" s="3" customFormat="1" x14ac:dyDescent="0.2">
      <c r="A19" s="36">
        <f t="shared" si="3"/>
        <v>15</v>
      </c>
      <c r="B19" s="29" t="s">
        <v>14</v>
      </c>
      <c r="C19" s="33"/>
      <c r="D19" s="1">
        <v>3</v>
      </c>
      <c r="E19" s="38">
        <v>0</v>
      </c>
      <c r="F19" s="38">
        <f t="shared" si="1"/>
        <v>0</v>
      </c>
      <c r="G19" s="37" t="str">
        <f t="shared" si="2"/>
        <v>VYHOVUJE</v>
      </c>
      <c r="H19" s="15">
        <v>1850</v>
      </c>
      <c r="I19" s="15">
        <f t="shared" si="0"/>
        <v>5550</v>
      </c>
      <c r="J19" s="2"/>
    </row>
    <row r="20" spans="1:11" x14ac:dyDescent="0.2">
      <c r="A20" s="36">
        <f t="shared" si="3"/>
        <v>16</v>
      </c>
      <c r="B20" s="29" t="s">
        <v>15</v>
      </c>
      <c r="C20" s="33"/>
      <c r="D20" s="1">
        <v>6</v>
      </c>
      <c r="E20" s="38">
        <v>0</v>
      </c>
      <c r="F20" s="38">
        <f t="shared" si="1"/>
        <v>0</v>
      </c>
      <c r="G20" s="37" t="str">
        <f t="shared" si="2"/>
        <v>VYHOVUJE</v>
      </c>
      <c r="H20" s="15">
        <v>400</v>
      </c>
      <c r="I20" s="15">
        <f t="shared" si="0"/>
        <v>2400</v>
      </c>
      <c r="J20" s="2"/>
    </row>
    <row r="21" spans="1:11" x14ac:dyDescent="0.2">
      <c r="A21" s="36">
        <f t="shared" si="3"/>
        <v>17</v>
      </c>
      <c r="B21" s="29" t="s">
        <v>16</v>
      </c>
      <c r="C21" s="32"/>
      <c r="D21" s="1">
        <v>5</v>
      </c>
      <c r="E21" s="38">
        <v>0</v>
      </c>
      <c r="F21" s="38">
        <f t="shared" si="1"/>
        <v>0</v>
      </c>
      <c r="G21" s="37" t="str">
        <f t="shared" si="2"/>
        <v>VYHOVUJE</v>
      </c>
      <c r="H21" s="15">
        <v>650</v>
      </c>
      <c r="I21" s="15">
        <f t="shared" si="0"/>
        <v>3250</v>
      </c>
      <c r="J21" s="2"/>
    </row>
    <row r="22" spans="1:11" ht="25.5" customHeight="1" x14ac:dyDescent="0.2">
      <c r="A22" s="36">
        <f t="shared" si="3"/>
        <v>18</v>
      </c>
      <c r="B22" s="31" t="s">
        <v>17</v>
      </c>
      <c r="C22" s="32"/>
      <c r="D22" s="1">
        <v>2</v>
      </c>
      <c r="E22" s="38">
        <v>0</v>
      </c>
      <c r="F22" s="38">
        <f t="shared" si="1"/>
        <v>0</v>
      </c>
      <c r="G22" s="37" t="str">
        <f t="shared" si="2"/>
        <v>VYHOVUJE</v>
      </c>
      <c r="H22" s="15">
        <v>2605</v>
      </c>
      <c r="I22" s="15">
        <f t="shared" si="0"/>
        <v>5210</v>
      </c>
      <c r="J22" s="2"/>
    </row>
    <row r="23" spans="1:11" ht="30.75" customHeight="1" x14ac:dyDescent="0.2">
      <c r="A23" s="36">
        <f t="shared" si="3"/>
        <v>19</v>
      </c>
      <c r="B23" s="31" t="s">
        <v>18</v>
      </c>
      <c r="C23" s="32"/>
      <c r="D23" s="1">
        <v>2</v>
      </c>
      <c r="E23" s="38">
        <v>0</v>
      </c>
      <c r="F23" s="38">
        <f t="shared" si="1"/>
        <v>0</v>
      </c>
      <c r="G23" s="37" t="str">
        <f t="shared" si="2"/>
        <v>VYHOVUJE</v>
      </c>
      <c r="H23" s="15">
        <v>4000</v>
      </c>
      <c r="I23" s="15">
        <f t="shared" si="0"/>
        <v>8000</v>
      </c>
      <c r="J23" s="2"/>
    </row>
    <row r="24" spans="1:11" x14ac:dyDescent="0.2">
      <c r="A24" s="36">
        <f t="shared" si="3"/>
        <v>20</v>
      </c>
      <c r="B24" s="29" t="s">
        <v>19</v>
      </c>
      <c r="C24" s="32"/>
      <c r="D24" s="1">
        <v>4</v>
      </c>
      <c r="E24" s="38">
        <v>0</v>
      </c>
      <c r="F24" s="38">
        <f t="shared" si="1"/>
        <v>0</v>
      </c>
      <c r="G24" s="37" t="str">
        <f t="shared" si="2"/>
        <v>VYHOVUJE</v>
      </c>
      <c r="H24" s="15">
        <v>1400</v>
      </c>
      <c r="I24" s="15">
        <f t="shared" si="0"/>
        <v>5600</v>
      </c>
      <c r="J24" s="2"/>
    </row>
    <row r="25" spans="1:11" ht="42" customHeight="1" x14ac:dyDescent="0.2">
      <c r="A25" s="36">
        <f t="shared" si="3"/>
        <v>21</v>
      </c>
      <c r="B25" s="31" t="s">
        <v>34</v>
      </c>
      <c r="C25" s="32"/>
      <c r="D25" s="1">
        <v>1</v>
      </c>
      <c r="E25" s="38">
        <v>0</v>
      </c>
      <c r="F25" s="38">
        <f t="shared" si="1"/>
        <v>0</v>
      </c>
      <c r="G25" s="37" t="str">
        <f t="shared" si="2"/>
        <v>VYHOVUJE</v>
      </c>
      <c r="H25" s="15">
        <v>3550</v>
      </c>
      <c r="I25" s="15">
        <f t="shared" si="0"/>
        <v>3550</v>
      </c>
      <c r="J25" s="2"/>
    </row>
    <row r="26" spans="1:11" ht="42.75" customHeight="1" x14ac:dyDescent="0.2">
      <c r="A26" s="36">
        <f t="shared" si="3"/>
        <v>22</v>
      </c>
      <c r="B26" s="31" t="s">
        <v>35</v>
      </c>
      <c r="C26" s="32"/>
      <c r="D26" s="1">
        <v>1</v>
      </c>
      <c r="E26" s="38">
        <v>0</v>
      </c>
      <c r="F26" s="38">
        <f t="shared" si="1"/>
        <v>0</v>
      </c>
      <c r="G26" s="37" t="str">
        <f t="shared" si="2"/>
        <v>VYHOVUJE</v>
      </c>
      <c r="H26" s="15">
        <v>3550</v>
      </c>
      <c r="I26" s="15">
        <f t="shared" si="0"/>
        <v>3550</v>
      </c>
      <c r="J26" s="2"/>
    </row>
    <row r="27" spans="1:11" ht="44.25" customHeight="1" x14ac:dyDescent="0.2">
      <c r="A27" s="36">
        <f t="shared" si="3"/>
        <v>23</v>
      </c>
      <c r="B27" s="31" t="s">
        <v>36</v>
      </c>
      <c r="C27" s="32"/>
      <c r="D27" s="1">
        <v>1</v>
      </c>
      <c r="E27" s="38">
        <v>0</v>
      </c>
      <c r="F27" s="38">
        <f t="shared" si="1"/>
        <v>0</v>
      </c>
      <c r="G27" s="37" t="str">
        <f t="shared" si="2"/>
        <v>VYHOVUJE</v>
      </c>
      <c r="H27" s="15">
        <v>2750</v>
      </c>
      <c r="I27" s="15">
        <f t="shared" si="0"/>
        <v>2750</v>
      </c>
      <c r="J27" s="2"/>
    </row>
    <row r="28" spans="1:11" x14ac:dyDescent="0.2">
      <c r="A28" s="36">
        <f t="shared" si="3"/>
        <v>24</v>
      </c>
      <c r="B28" s="29" t="s">
        <v>20</v>
      </c>
      <c r="C28" s="32"/>
      <c r="D28" s="1">
        <v>4</v>
      </c>
      <c r="E28" s="38">
        <v>0</v>
      </c>
      <c r="F28" s="38">
        <f t="shared" si="1"/>
        <v>0</v>
      </c>
      <c r="G28" s="37" t="str">
        <f t="shared" si="2"/>
        <v>VYHOVUJE</v>
      </c>
      <c r="H28" s="15">
        <v>1555</v>
      </c>
      <c r="I28" s="15">
        <f t="shared" si="0"/>
        <v>6220</v>
      </c>
      <c r="J28" s="2"/>
    </row>
    <row r="29" spans="1:11" x14ac:dyDescent="0.2">
      <c r="A29" s="36">
        <f t="shared" si="3"/>
        <v>25</v>
      </c>
      <c r="B29" s="29" t="s">
        <v>21</v>
      </c>
      <c r="C29" s="32"/>
      <c r="D29" s="1">
        <v>4</v>
      </c>
      <c r="E29" s="38">
        <v>0</v>
      </c>
      <c r="F29" s="38">
        <f t="shared" si="1"/>
        <v>0</v>
      </c>
      <c r="G29" s="37" t="str">
        <f t="shared" si="2"/>
        <v>VYHOVUJE</v>
      </c>
      <c r="H29" s="15">
        <v>400</v>
      </c>
      <c r="I29" s="15">
        <f t="shared" si="0"/>
        <v>1600</v>
      </c>
      <c r="J29" s="2"/>
    </row>
    <row r="30" spans="1:11" x14ac:dyDescent="0.2">
      <c r="A30" s="36">
        <f t="shared" si="3"/>
        <v>26</v>
      </c>
      <c r="B30" s="29" t="s">
        <v>22</v>
      </c>
      <c r="C30" s="32"/>
      <c r="D30" s="1">
        <v>3</v>
      </c>
      <c r="E30" s="38">
        <v>0</v>
      </c>
      <c r="F30" s="38">
        <f t="shared" si="1"/>
        <v>0</v>
      </c>
      <c r="G30" s="37" t="str">
        <f t="shared" si="2"/>
        <v>VYHOVUJE</v>
      </c>
      <c r="H30" s="15">
        <v>1820</v>
      </c>
      <c r="I30" s="15">
        <f t="shared" si="0"/>
        <v>5460</v>
      </c>
      <c r="J30" s="2"/>
    </row>
    <row r="31" spans="1:11" ht="27.75" customHeight="1" x14ac:dyDescent="0.2">
      <c r="A31" s="36">
        <f t="shared" si="3"/>
        <v>27</v>
      </c>
      <c r="B31" s="31" t="s">
        <v>37</v>
      </c>
      <c r="C31" s="32"/>
      <c r="D31" s="1">
        <v>2</v>
      </c>
      <c r="E31" s="38">
        <v>0</v>
      </c>
      <c r="F31" s="38">
        <f t="shared" si="1"/>
        <v>0</v>
      </c>
      <c r="G31" s="37" t="str">
        <f t="shared" si="2"/>
        <v>VYHOVUJE</v>
      </c>
      <c r="H31" s="15">
        <v>7450</v>
      </c>
      <c r="I31" s="15">
        <f t="shared" si="0"/>
        <v>14900</v>
      </c>
      <c r="J31" s="2"/>
      <c r="K31" s="7"/>
    </row>
    <row r="32" spans="1:11" ht="28.5" customHeight="1" x14ac:dyDescent="0.2">
      <c r="A32" s="36">
        <f t="shared" si="3"/>
        <v>28</v>
      </c>
      <c r="B32" s="31" t="s">
        <v>38</v>
      </c>
      <c r="C32" s="32"/>
      <c r="D32" s="1">
        <v>4</v>
      </c>
      <c r="E32" s="38">
        <v>0</v>
      </c>
      <c r="F32" s="38">
        <f t="shared" si="1"/>
        <v>0</v>
      </c>
      <c r="G32" s="37" t="str">
        <f t="shared" si="2"/>
        <v>VYHOVUJE</v>
      </c>
      <c r="H32" s="15">
        <v>7350</v>
      </c>
      <c r="I32" s="15">
        <f t="shared" si="0"/>
        <v>29400</v>
      </c>
      <c r="J32" s="2"/>
      <c r="K32" s="7"/>
    </row>
    <row r="33" spans="1:1026" x14ac:dyDescent="0.2">
      <c r="A33" s="36">
        <f t="shared" si="3"/>
        <v>29</v>
      </c>
      <c r="B33" s="29" t="s">
        <v>23</v>
      </c>
      <c r="C33" s="32"/>
      <c r="D33" s="1">
        <v>5</v>
      </c>
      <c r="E33" s="38">
        <v>0</v>
      </c>
      <c r="F33" s="38">
        <f t="shared" si="1"/>
        <v>0</v>
      </c>
      <c r="G33" s="37" t="str">
        <f t="shared" si="2"/>
        <v>VYHOVUJE</v>
      </c>
      <c r="H33" s="15">
        <v>400</v>
      </c>
      <c r="I33" s="15">
        <f t="shared" si="0"/>
        <v>2000</v>
      </c>
      <c r="J33" s="2"/>
    </row>
    <row r="34" spans="1:1026" s="3" customFormat="1" x14ac:dyDescent="0.2">
      <c r="A34" s="36">
        <f t="shared" si="3"/>
        <v>30</v>
      </c>
      <c r="B34" s="29" t="s">
        <v>39</v>
      </c>
      <c r="C34" s="32"/>
      <c r="D34" s="1">
        <v>2</v>
      </c>
      <c r="E34" s="38">
        <v>0</v>
      </c>
      <c r="F34" s="38">
        <f t="shared" si="1"/>
        <v>0</v>
      </c>
      <c r="G34" s="37" t="str">
        <f t="shared" si="2"/>
        <v>VYHOVUJE</v>
      </c>
      <c r="H34" s="15">
        <v>3150</v>
      </c>
      <c r="I34" s="15">
        <f t="shared" si="0"/>
        <v>6300</v>
      </c>
      <c r="J34" s="2"/>
      <c r="L34" s="8"/>
    </row>
    <row r="35" spans="1:1026" s="3" customFormat="1" x14ac:dyDescent="0.2">
      <c r="A35" s="36">
        <f t="shared" si="3"/>
        <v>31</v>
      </c>
      <c r="B35" s="29" t="s">
        <v>24</v>
      </c>
      <c r="C35" s="32"/>
      <c r="D35" s="1">
        <v>2</v>
      </c>
      <c r="E35" s="38">
        <v>0</v>
      </c>
      <c r="F35" s="38">
        <f t="shared" si="1"/>
        <v>0</v>
      </c>
      <c r="G35" s="37" t="str">
        <f t="shared" si="2"/>
        <v>VYHOVUJE</v>
      </c>
      <c r="H35" s="15">
        <v>4950</v>
      </c>
      <c r="I35" s="15">
        <f t="shared" si="0"/>
        <v>9900</v>
      </c>
      <c r="J35" s="2"/>
    </row>
    <row r="36" spans="1:1026" x14ac:dyDescent="0.2">
      <c r="A36" s="36">
        <f t="shared" si="3"/>
        <v>32</v>
      </c>
      <c r="B36" s="29" t="s">
        <v>25</v>
      </c>
      <c r="C36" s="32"/>
      <c r="D36" s="1">
        <v>10</v>
      </c>
      <c r="E36" s="38">
        <v>0</v>
      </c>
      <c r="F36" s="38">
        <f t="shared" si="1"/>
        <v>0</v>
      </c>
      <c r="G36" s="37" t="str">
        <f t="shared" si="2"/>
        <v>VYHOVUJE</v>
      </c>
      <c r="H36" s="15">
        <v>40</v>
      </c>
      <c r="I36" s="15">
        <f t="shared" si="0"/>
        <v>400</v>
      </c>
      <c r="J36" s="2"/>
    </row>
    <row r="37" spans="1:1026" x14ac:dyDescent="0.2">
      <c r="A37" s="36">
        <f t="shared" si="3"/>
        <v>33</v>
      </c>
      <c r="B37" s="29" t="s">
        <v>26</v>
      </c>
      <c r="C37" s="33"/>
      <c r="D37" s="1">
        <v>10</v>
      </c>
      <c r="E37" s="38">
        <v>0</v>
      </c>
      <c r="F37" s="38">
        <f t="shared" si="1"/>
        <v>0</v>
      </c>
      <c r="G37" s="37" t="str">
        <f t="shared" si="2"/>
        <v>VYHOVUJE</v>
      </c>
      <c r="H37" s="15">
        <v>60</v>
      </c>
      <c r="I37" s="15">
        <f t="shared" si="0"/>
        <v>600</v>
      </c>
      <c r="J37" s="2"/>
    </row>
    <row r="38" spans="1:1026" x14ac:dyDescent="0.2">
      <c r="A38" s="36">
        <f t="shared" si="3"/>
        <v>34</v>
      </c>
      <c r="B38" s="29" t="s">
        <v>27</v>
      </c>
      <c r="C38" s="33"/>
      <c r="D38" s="1">
        <v>10</v>
      </c>
      <c r="E38" s="38">
        <v>0</v>
      </c>
      <c r="F38" s="38">
        <f t="shared" si="1"/>
        <v>0</v>
      </c>
      <c r="G38" s="37" t="str">
        <f t="shared" si="2"/>
        <v>VYHOVUJE</v>
      </c>
      <c r="H38" s="15">
        <v>40</v>
      </c>
      <c r="I38" s="15">
        <f t="shared" si="0"/>
        <v>400</v>
      </c>
      <c r="J38" s="2"/>
    </row>
    <row r="39" spans="1:1026" x14ac:dyDescent="0.2">
      <c r="A39" s="36">
        <f t="shared" si="3"/>
        <v>35</v>
      </c>
      <c r="B39" s="29" t="s">
        <v>28</v>
      </c>
      <c r="C39" s="33"/>
      <c r="D39" s="1">
        <v>10</v>
      </c>
      <c r="E39" s="38">
        <v>0</v>
      </c>
      <c r="F39" s="38">
        <f t="shared" si="1"/>
        <v>0</v>
      </c>
      <c r="G39" s="37" t="str">
        <f t="shared" si="2"/>
        <v>VYHOVUJE</v>
      </c>
      <c r="H39" s="15">
        <v>60</v>
      </c>
      <c r="I39" s="15">
        <f t="shared" si="0"/>
        <v>600</v>
      </c>
      <c r="J39" s="2"/>
    </row>
    <row r="40" spans="1:1026" x14ac:dyDescent="0.2">
      <c r="A40" s="36">
        <f t="shared" si="3"/>
        <v>36</v>
      </c>
      <c r="B40" s="30" t="s">
        <v>29</v>
      </c>
      <c r="C40" s="34"/>
      <c r="D40" s="9">
        <v>10</v>
      </c>
      <c r="E40" s="38">
        <v>0</v>
      </c>
      <c r="F40" s="38">
        <f t="shared" si="1"/>
        <v>0</v>
      </c>
      <c r="G40" s="37" t="str">
        <f t="shared" si="2"/>
        <v>VYHOVUJE</v>
      </c>
      <c r="H40" s="16">
        <v>40</v>
      </c>
      <c r="I40" s="15">
        <f t="shared" si="0"/>
        <v>400</v>
      </c>
      <c r="J40" s="2"/>
    </row>
    <row r="41" spans="1:1026" x14ac:dyDescent="0.2">
      <c r="A41" s="36">
        <f t="shared" si="3"/>
        <v>37</v>
      </c>
      <c r="B41" s="30" t="s">
        <v>30</v>
      </c>
      <c r="C41" s="34"/>
      <c r="D41" s="9">
        <v>10</v>
      </c>
      <c r="E41" s="38">
        <v>0</v>
      </c>
      <c r="F41" s="38">
        <f t="shared" si="1"/>
        <v>0</v>
      </c>
      <c r="G41" s="37" t="str">
        <f t="shared" si="2"/>
        <v>VYHOVUJE</v>
      </c>
      <c r="H41" s="16">
        <v>40</v>
      </c>
      <c r="I41" s="15">
        <f t="shared" si="0"/>
        <v>400</v>
      </c>
      <c r="J41" s="2"/>
    </row>
    <row r="42" spans="1:1026" x14ac:dyDescent="0.2">
      <c r="A42" s="36">
        <f t="shared" si="3"/>
        <v>38</v>
      </c>
      <c r="B42" s="29" t="s">
        <v>32</v>
      </c>
      <c r="C42" s="32"/>
      <c r="D42" s="1">
        <v>2</v>
      </c>
      <c r="E42" s="38">
        <v>0</v>
      </c>
      <c r="F42" s="38">
        <f t="shared" si="1"/>
        <v>0</v>
      </c>
      <c r="G42" s="37" t="str">
        <f t="shared" si="2"/>
        <v>VYHOVUJE</v>
      </c>
      <c r="H42" s="15">
        <v>4655</v>
      </c>
      <c r="I42" s="15">
        <f t="shared" si="0"/>
        <v>9310</v>
      </c>
      <c r="J42" s="2"/>
    </row>
    <row r="43" spans="1:1026" x14ac:dyDescent="0.2">
      <c r="A43" s="36">
        <f t="shared" si="3"/>
        <v>39</v>
      </c>
      <c r="B43" s="29" t="s">
        <v>31</v>
      </c>
      <c r="C43" s="32"/>
      <c r="D43" s="1">
        <v>2</v>
      </c>
      <c r="E43" s="38">
        <v>0</v>
      </c>
      <c r="F43" s="38">
        <f t="shared" si="1"/>
        <v>0</v>
      </c>
      <c r="G43" s="37" t="str">
        <f t="shared" si="2"/>
        <v>VYHOVUJE</v>
      </c>
      <c r="H43" s="15">
        <v>1050</v>
      </c>
      <c r="I43" s="15">
        <f t="shared" si="0"/>
        <v>2100</v>
      </c>
      <c r="J43" s="2"/>
    </row>
    <row r="44" spans="1:1026" ht="27.75" customHeight="1" x14ac:dyDescent="0.2">
      <c r="A44" s="36">
        <f t="shared" si="3"/>
        <v>40</v>
      </c>
      <c r="B44" s="31" t="s">
        <v>33</v>
      </c>
      <c r="C44" s="35"/>
      <c r="D44" s="1">
        <v>3</v>
      </c>
      <c r="E44" s="38">
        <v>0</v>
      </c>
      <c r="F44" s="38">
        <f t="shared" si="1"/>
        <v>0</v>
      </c>
      <c r="G44" s="37" t="str">
        <f t="shared" si="2"/>
        <v>VYHOVUJE</v>
      </c>
      <c r="H44" s="15">
        <v>23000</v>
      </c>
      <c r="I44" s="15">
        <f t="shared" si="0"/>
        <v>69000</v>
      </c>
      <c r="J44" s="2"/>
      <c r="L44" s="10"/>
    </row>
    <row r="45" spans="1:1026" ht="15" thickBot="1" x14ac:dyDescent="0.25">
      <c r="B45" s="19" t="s">
        <v>40</v>
      </c>
      <c r="C45" s="20"/>
      <c r="D45" s="21">
        <v>1</v>
      </c>
      <c r="E45" s="39">
        <v>0</v>
      </c>
      <c r="F45" s="40">
        <f>E45*D45</f>
        <v>0</v>
      </c>
      <c r="G45" s="22"/>
      <c r="H45" s="22">
        <v>5000</v>
      </c>
      <c r="I45" s="22">
        <f>H45*D45</f>
        <v>5000</v>
      </c>
      <c r="J45" s="6"/>
    </row>
    <row r="46" spans="1:1026" ht="15.75" thickTop="1" thickBot="1" x14ac:dyDescent="0.25">
      <c r="B46" s="11"/>
      <c r="C46" s="17"/>
      <c r="D46" s="18"/>
      <c r="E46" s="18"/>
      <c r="F46" s="18"/>
      <c r="G46" s="18"/>
      <c r="H46" s="16"/>
      <c r="I46" s="16"/>
      <c r="J46" s="6"/>
    </row>
    <row r="47" spans="1:1026" s="11" customFormat="1" ht="20.25" customHeight="1" x14ac:dyDescent="0.2">
      <c r="B47" s="42" t="s">
        <v>42</v>
      </c>
      <c r="C47" s="25"/>
      <c r="D47" s="26"/>
      <c r="E47" s="26"/>
      <c r="F47" s="44">
        <f>SUM(F5:F45)</f>
        <v>0</v>
      </c>
      <c r="G47" s="48" t="s">
        <v>51</v>
      </c>
      <c r="H47" s="49"/>
      <c r="I47" s="23">
        <f>SUM(I5:I45)</f>
        <v>286440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</row>
    <row r="48" spans="1:1026" ht="22.5" customHeight="1" thickBot="1" x14ac:dyDescent="0.25">
      <c r="B48" s="43" t="s">
        <v>43</v>
      </c>
      <c r="C48" s="27"/>
      <c r="D48" s="28"/>
      <c r="E48" s="28"/>
      <c r="F48" s="45">
        <f>F47*1.21</f>
        <v>0</v>
      </c>
      <c r="G48" s="50" t="s">
        <v>52</v>
      </c>
      <c r="H48" s="51"/>
      <c r="I48" s="24">
        <f>I47*1.21</f>
        <v>346592.39999999997</v>
      </c>
    </row>
  </sheetData>
  <sheetProtection algorithmName="SHA-512" hashValue="qGDTY1M9XB06ZcBMsdDAJ8fX/sLIT2pENJPnGpBv6xgq0DaEudHOvw3Gu93Sk7l+M7fkXmvHmfiD0a1wSepA1w==" saltValue="6eshOWnsxVldygjjeuv0xg==" spinCount="100000" sheet="1" objects="1" scenarios="1"/>
  <mergeCells count="4">
    <mergeCell ref="B4:C4"/>
    <mergeCell ref="G47:H47"/>
    <mergeCell ref="G48:H48"/>
    <mergeCell ref="B1:C2"/>
  </mergeCells>
  <conditionalFormatting sqref="G5:G44">
    <cfRule type="cellIs" dxfId="1" priority="2" operator="equal">
      <formula>"VYHOVUJE"</formula>
    </cfRule>
    <cfRule type="cellIs" dxfId="0" priority="1" operator="equal">
      <formula>"NEVYHOVUJE"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K. Nováková</cp:lastModifiedBy>
  <cp:revision>18</cp:revision>
  <cp:lastPrinted>2018-07-17T13:38:41Z</cp:lastPrinted>
  <dcterms:created xsi:type="dcterms:W3CDTF">2018-07-17T13:09:24Z</dcterms:created>
  <dcterms:modified xsi:type="dcterms:W3CDTF">2018-08-31T11:43:03Z</dcterms:modified>
</cp:coreProperties>
</file>