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135_2019_Dodávka_Vakuov. materiálů_CANAM_LM\"/>
    </mc:Choice>
  </mc:AlternateContent>
  <bookViews>
    <workbookView xWindow="0" yWindow="0" windowWidth="28800" windowHeight="11835"/>
  </bookViews>
  <sheets>
    <sheet name="Techn. specifikace" sheetId="3" r:id="rId1"/>
  </sheets>
  <calcPr calcId="152511"/>
</workbook>
</file>

<file path=xl/calcChain.xml><?xml version="1.0" encoding="utf-8"?>
<calcChain xmlns="http://schemas.openxmlformats.org/spreadsheetml/2006/main">
  <c r="F39" i="3" l="1"/>
  <c r="F38" i="3"/>
  <c r="F36" i="3"/>
  <c r="F34" i="3"/>
  <c r="F33" i="3"/>
  <c r="F32" i="3"/>
  <c r="F31" i="3"/>
  <c r="F30" i="3"/>
  <c r="F29" i="3"/>
  <c r="F28" i="3"/>
  <c r="F26" i="3"/>
  <c r="F25" i="3"/>
  <c r="F24" i="3"/>
  <c r="F23" i="3"/>
  <c r="F22" i="3"/>
  <c r="F21" i="3"/>
  <c r="F20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I23" i="3" l="1"/>
  <c r="I22" i="3"/>
  <c r="G22" i="3" l="1"/>
  <c r="G23" i="3"/>
  <c r="F27" i="3" l="1"/>
  <c r="F35" i="3"/>
  <c r="I27" i="3"/>
  <c r="I28" i="3"/>
  <c r="I29" i="3"/>
  <c r="I30" i="3"/>
  <c r="I31" i="3"/>
  <c r="I32" i="3"/>
  <c r="I33" i="3"/>
  <c r="I34" i="3"/>
  <c r="I35" i="3"/>
  <c r="I7" i="3"/>
  <c r="I6" i="3"/>
  <c r="I5" i="3"/>
  <c r="G27" i="3" l="1"/>
  <c r="G33" i="3"/>
  <c r="G31" i="3"/>
  <c r="G34" i="3"/>
  <c r="G29" i="3"/>
  <c r="G35" i="3"/>
  <c r="G32" i="3"/>
  <c r="G30" i="3"/>
  <c r="G28" i="3"/>
  <c r="F19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I36" i="3" l="1"/>
  <c r="G36" i="3" s="1"/>
  <c r="I26" i="3"/>
  <c r="G26" i="3" s="1"/>
  <c r="I25" i="3"/>
  <c r="G25" i="3" s="1"/>
  <c r="I24" i="3"/>
  <c r="G24" i="3" s="1"/>
  <c r="I21" i="3"/>
  <c r="G21" i="3" s="1"/>
  <c r="I20" i="3"/>
  <c r="G20" i="3" s="1"/>
  <c r="I19" i="3"/>
  <c r="G19" i="3" s="1"/>
  <c r="I18" i="3"/>
  <c r="G18" i="3" s="1"/>
  <c r="I17" i="3"/>
  <c r="G17" i="3" s="1"/>
  <c r="I16" i="3"/>
  <c r="G16" i="3" s="1"/>
  <c r="I15" i="3"/>
  <c r="G15" i="3" s="1"/>
  <c r="I14" i="3"/>
  <c r="G14" i="3" s="1"/>
  <c r="I13" i="3"/>
  <c r="G13" i="3" s="1"/>
  <c r="I12" i="3"/>
  <c r="G12" i="3" s="1"/>
  <c r="I11" i="3"/>
  <c r="G11" i="3" s="1"/>
  <c r="I10" i="3"/>
  <c r="G10" i="3" s="1"/>
  <c r="I9" i="3"/>
  <c r="G9" i="3" s="1"/>
  <c r="I8" i="3"/>
  <c r="G8" i="3" s="1"/>
  <c r="G7" i="3"/>
  <c r="G6" i="3"/>
  <c r="G5" i="3"/>
  <c r="I38" i="3" l="1"/>
  <c r="I39" i="3" s="1"/>
</calcChain>
</file>

<file path=xl/sharedStrings.xml><?xml version="1.0" encoding="utf-8"?>
<sst xmlns="http://schemas.openxmlformats.org/spreadsheetml/2006/main" count="77" uniqueCount="46">
  <si>
    <t>Dopravné, balné, pojistné</t>
  </si>
  <si>
    <t>počet kusů</t>
  </si>
  <si>
    <t>Celková cena bez DPH</t>
  </si>
  <si>
    <t>Celková cena s DPH</t>
  </si>
  <si>
    <t>Jednotková cena bez DPH v Kč</t>
  </si>
  <si>
    <t>Celková cena za položku (bez DPH) v Kč</t>
  </si>
  <si>
    <t>VYHOVUJE  / NEVYHOVUJE</t>
  </si>
  <si>
    <t xml:space="preserve">Technický popis </t>
  </si>
  <si>
    <t>Předpokládaná cena - jednotková (bez DPH) v Kč</t>
  </si>
  <si>
    <t>Předpokládaná cena - celkem (bez DPH) v Kč</t>
  </si>
  <si>
    <t>Předpokládaná cena - celkem (s DPH) v Kč</t>
  </si>
  <si>
    <t>jednotky</t>
  </si>
  <si>
    <t>kusy</t>
  </si>
  <si>
    <t>HV angle valve, series 264, DN 25 ISO-KF with manual actuator, removable handwheel, body: aluminium</t>
  </si>
  <si>
    <t>HV angle valve, series 264, DN 25 ISO-KF, with pneumatic actuator, single acting, with position indicator, with solenoid valve 24 V DC, body: aluminium</t>
  </si>
  <si>
    <t>Corrugated Hose, DN 25 ISO-KF, ss, flexible, l = 1000 mm</t>
  </si>
  <si>
    <t>Corrugated Hose, DN 25 ISO-KF, ss, stif, l = 1000 mm</t>
  </si>
  <si>
    <t>Clamping Ring, DN 10/16 ISO-KF, aluminium</t>
  </si>
  <si>
    <t>Clamping Ring, DN 20/25 ISO-KF, aluminium</t>
  </si>
  <si>
    <t>Clamping Ring, DN 40 ISO-KF, aluminium</t>
  </si>
  <si>
    <t>Centering Ring, DN 16 ISO-KF Aluminum EN, AW-6061/O-Ring NBR</t>
  </si>
  <si>
    <t>Centering Ring, DN 25 ISO-KF Aluminum EN, AW-6061/O-Ring NBR</t>
  </si>
  <si>
    <t>Centering Ring, DN 40 ISO-KF Aluminum EN, AW-6061/O-Ring NBR</t>
  </si>
  <si>
    <t>Blank Flange, DN 16 ISO-KF Aluminum EN AW-6082/3.2315</t>
  </si>
  <si>
    <t>Blank Flange, DN 25 ISO-KF Aluminum EN AW-6082/3.2315</t>
  </si>
  <si>
    <t>Blank Flange, DN 40 ISO-KF Aluminum EN AW-6082/3.2315</t>
  </si>
  <si>
    <t>Straight Reducer, DN 25/16 ISO-KF, all = 40 mm</t>
  </si>
  <si>
    <t>Straight Reducer, DN 40/16 ISO-KF, all = 40 mm</t>
  </si>
  <si>
    <t>Straight Reducer, DN 40/25 ISO-KF, all = 40 mm</t>
  </si>
  <si>
    <t>4-Way Cross, DN 16 ISO-KF, aluminium</t>
  </si>
  <si>
    <t>4-Way Cross, DN 25 ISO-KF, aluminium</t>
  </si>
  <si>
    <t>4-Way Cross, DN 40 ISO-KF, aluminium</t>
  </si>
  <si>
    <t>Spring Bellows, DN 100 ISO-K, ss, l = 130 mm</t>
  </si>
  <si>
    <t>Spring Bellows, DN 100 ISO-K, ss, l = 150 mm</t>
  </si>
  <si>
    <r>
      <t>Položka</t>
    </r>
    <r>
      <rPr>
        <b/>
        <sz val="14"/>
        <rFont val="Arial"/>
        <family val="2"/>
        <charset val="238"/>
      </rPr>
      <t>*</t>
    </r>
  </si>
  <si>
    <t xml:space="preserve">Spring Bellows, DN 63 ISO-K, ss, l = 250 mm </t>
  </si>
  <si>
    <r>
      <t>Spring Bellows, DN 63 ISO-K, ss, l = 130 mm</t>
    </r>
    <r>
      <rPr>
        <sz val="10"/>
        <color rgb="FFFF0000"/>
        <rFont val="Arial"/>
        <family val="2"/>
        <charset val="238"/>
      </rPr>
      <t xml:space="preserve"> </t>
    </r>
  </si>
  <si>
    <t>Centering Ring with Outer Ring, DN 63 ISO-K, aluminium</t>
  </si>
  <si>
    <t>Claw Clamp, DN 10 -50 ISO-KF, stain. Steel</t>
  </si>
  <si>
    <t>Double Clamp, DN 63 -250 ISO-K, stain. Steel</t>
  </si>
  <si>
    <t>Claw Clamp, DN 63 -250 ISO-K, stain. Steel</t>
  </si>
  <si>
    <r>
      <t>Dow Corning high vacuum silicon grease -40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 +150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</si>
  <si>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4-Way Cross, DN 63 ISO-KF, stain. Steel</t>
  </si>
  <si>
    <t>Straight Reducer, DN 60/40 ISO-K--ISO-KF, stain. Steel</t>
  </si>
  <si>
    <t>Dodávka vakuových materiálů  pro ÚJF (CANAM - LM)</t>
  </si>
  <si>
    <r>
      <t>Connection Cable from TCP 350 to HiPace, M8  -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  <charset val="238"/>
      </rPr>
      <t>3m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</si>
</sst>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  <numFmt numFmtId="167" formatCode="#,##0.00\ &quot;Kč&quot;"/>
  </numFmts>
  <fonts count="41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rgb="FFFF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Fill="0" applyBorder="0" applyAlignment="0" applyProtection="0"/>
    <xf numFmtId="164" fontId="4" fillId="0" borderId="0" applyBorder="0" applyProtection="0"/>
    <xf numFmtId="0" fontId="7" fillId="0" borderId="0" applyNumberFormat="0" applyBorder="0" applyProtection="0"/>
    <xf numFmtId="165" fontId="7" fillId="0" borderId="0" applyBorder="0" applyProtection="0"/>
    <xf numFmtId="0" fontId="8" fillId="0" borderId="0"/>
    <xf numFmtId="0" fontId="9" fillId="0" borderId="0"/>
    <xf numFmtId="0" fontId="1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4" fillId="0" borderId="21" applyNumberFormat="0" applyFill="0" applyAlignment="0" applyProtection="0"/>
    <xf numFmtId="0" fontId="25" fillId="10" borderId="0" applyNumberFormat="0" applyBorder="0" applyAlignment="0" applyProtection="0"/>
    <xf numFmtId="0" fontId="31" fillId="14" borderId="19" applyNumberFormat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37" fillId="15" borderId="20" applyNumberFormat="0" applyFont="0" applyAlignment="0" applyProtection="0"/>
    <xf numFmtId="0" fontId="30" fillId="0" borderId="18" applyNumberFormat="0" applyFill="0" applyAlignment="0" applyProtection="0"/>
    <xf numFmtId="0" fontId="24" fillId="9" borderId="0" applyNumberFormat="0" applyBorder="0" applyAlignment="0" applyProtection="0"/>
    <xf numFmtId="0" fontId="37" fillId="0" borderId="0"/>
    <xf numFmtId="0" fontId="32" fillId="0" borderId="0" applyNumberFormat="0" applyFill="0" applyBorder="0" applyAlignment="0" applyProtection="0"/>
    <xf numFmtId="0" fontId="27" fillId="12" borderId="16" applyNumberFormat="0" applyAlignment="0" applyProtection="0"/>
    <xf numFmtId="0" fontId="29" fillId="13" borderId="16" applyNumberFormat="0" applyAlignment="0" applyProtection="0"/>
    <xf numFmtId="0" fontId="28" fillId="13" borderId="17" applyNumberFormat="0" applyAlignment="0" applyProtection="0"/>
    <xf numFmtId="0" fontId="33" fillId="0" borderId="0" applyNumberFormat="0" applyFill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</cellStyleXfs>
  <cellXfs count="65">
    <xf numFmtId="0" fontId="0" fillId="0" borderId="0" xfId="0"/>
    <xf numFmtId="164" fontId="10" fillId="0" borderId="0" xfId="3" applyFont="1" applyFill="1" applyAlignment="1">
      <alignment horizontal="center" vertical="top"/>
    </xf>
    <xf numFmtId="164" fontId="10" fillId="0" borderId="0" xfId="3" applyFont="1" applyFill="1" applyAlignment="1">
      <alignment vertical="top"/>
    </xf>
    <xf numFmtId="164" fontId="12" fillId="0" borderId="0" xfId="3" applyFont="1" applyFill="1" applyAlignment="1">
      <alignment vertical="top"/>
    </xf>
    <xf numFmtId="164" fontId="10" fillId="0" borderId="0" xfId="3" applyFont="1" applyFill="1" applyBorder="1" applyAlignment="1">
      <alignment vertical="top"/>
    </xf>
    <xf numFmtId="0" fontId="10" fillId="0" borderId="0" xfId="0" applyFont="1" applyAlignment="1">
      <alignment vertical="top"/>
    </xf>
    <xf numFmtId="164" fontId="13" fillId="0" borderId="0" xfId="3" applyFont="1" applyFill="1" applyAlignment="1">
      <alignment vertical="top"/>
    </xf>
    <xf numFmtId="0" fontId="10" fillId="0" borderId="0" xfId="0" applyFont="1" applyBorder="1" applyAlignment="1">
      <alignment vertical="top"/>
    </xf>
    <xf numFmtId="164" fontId="15" fillId="0" borderId="0" xfId="3" applyFont="1" applyFill="1" applyAlignment="1">
      <alignment horizontal="left" vertical="top"/>
    </xf>
    <xf numFmtId="164" fontId="10" fillId="0" borderId="0" xfId="3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166" fontId="10" fillId="0" borderId="0" xfId="3" applyNumberFormat="1" applyFont="1" applyFill="1" applyBorder="1" applyAlignment="1">
      <alignment vertical="top"/>
    </xf>
    <xf numFmtId="0" fontId="15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/>
    </xf>
    <xf numFmtId="166" fontId="10" fillId="4" borderId="2" xfId="1" applyNumberFormat="1" applyFont="1" applyFill="1" applyBorder="1" applyAlignment="1">
      <alignment vertical="top"/>
    </xf>
    <xf numFmtId="166" fontId="10" fillId="2" borderId="3" xfId="1" applyNumberFormat="1" applyFont="1" applyFill="1" applyBorder="1" applyAlignment="1">
      <alignment vertical="top"/>
    </xf>
    <xf numFmtId="0" fontId="15" fillId="3" borderId="6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center" vertical="top"/>
    </xf>
    <xf numFmtId="164" fontId="15" fillId="3" borderId="7" xfId="3" applyFont="1" applyFill="1" applyBorder="1" applyAlignment="1">
      <alignment horizontal="left" vertical="top"/>
    </xf>
    <xf numFmtId="164" fontId="10" fillId="3" borderId="7" xfId="3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164" fontId="14" fillId="5" borderId="1" xfId="3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top"/>
    </xf>
    <xf numFmtId="164" fontId="17" fillId="3" borderId="5" xfId="3" applyFont="1" applyFill="1" applyBorder="1" applyAlignment="1">
      <alignment vertical="top"/>
    </xf>
    <xf numFmtId="167" fontId="17" fillId="4" borderId="2" xfId="1" applyNumberFormat="1" applyFont="1" applyFill="1" applyBorder="1" applyAlignment="1">
      <alignment vertical="top"/>
    </xf>
    <xf numFmtId="167" fontId="17" fillId="2" borderId="3" xfId="1" applyNumberFormat="1" applyFont="1" applyFill="1" applyBorder="1" applyAlignment="1">
      <alignment vertical="top"/>
    </xf>
    <xf numFmtId="164" fontId="18" fillId="0" borderId="0" xfId="3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164" fontId="14" fillId="5" borderId="9" xfId="3" applyFont="1" applyFill="1" applyBorder="1" applyAlignment="1">
      <alignment horizontal="center" vertical="center" wrapText="1"/>
    </xf>
    <xf numFmtId="167" fontId="10" fillId="0" borderId="12" xfId="0" applyNumberFormat="1" applyFont="1" applyBorder="1" applyAlignment="1" applyProtection="1">
      <alignment horizontal="right" vertical="center"/>
      <protection locked="0"/>
    </xf>
    <xf numFmtId="166" fontId="10" fillId="0" borderId="12" xfId="3" applyNumberFormat="1" applyFont="1" applyFill="1" applyBorder="1" applyAlignment="1">
      <alignment vertical="top"/>
    </xf>
    <xf numFmtId="164" fontId="10" fillId="0" borderId="0" xfId="3" applyFont="1" applyFill="1" applyAlignment="1" applyProtection="1">
      <alignment horizontal="center" vertical="center"/>
      <protection hidden="1"/>
    </xf>
    <xf numFmtId="167" fontId="10" fillId="0" borderId="0" xfId="3" applyNumberFormat="1" applyFont="1" applyFill="1" applyAlignment="1" applyProtection="1">
      <alignment vertical="center"/>
      <protection locked="0"/>
    </xf>
    <xf numFmtId="166" fontId="10" fillId="0" borderId="0" xfId="3" applyNumberFormat="1" applyFont="1" applyFill="1" applyAlignment="1">
      <alignment vertical="center"/>
    </xf>
    <xf numFmtId="164" fontId="16" fillId="5" borderId="8" xfId="3" applyFont="1" applyFill="1" applyBorder="1" applyAlignment="1">
      <alignment horizontal="center" vertical="center" wrapText="1"/>
    </xf>
    <xf numFmtId="164" fontId="12" fillId="6" borderId="0" xfId="3" applyFont="1" applyFill="1" applyAlignment="1">
      <alignment vertical="top"/>
    </xf>
    <xf numFmtId="164" fontId="12" fillId="7" borderId="0" xfId="3" applyFont="1" applyFill="1" applyAlignment="1">
      <alignment vertical="top" wrapText="1"/>
    </xf>
    <xf numFmtId="164" fontId="12" fillId="8" borderId="0" xfId="3" applyFont="1" applyFill="1" applyAlignment="1">
      <alignment vertical="top" wrapText="1"/>
    </xf>
    <xf numFmtId="164" fontId="12" fillId="8" borderId="0" xfId="3" applyFont="1" applyFill="1" applyAlignment="1">
      <alignment vertical="top"/>
    </xf>
    <xf numFmtId="164" fontId="12" fillId="7" borderId="0" xfId="3" applyFont="1" applyFill="1" applyAlignment="1">
      <alignment vertical="top"/>
    </xf>
    <xf numFmtId="164" fontId="12" fillId="6" borderId="0" xfId="3" applyFont="1" applyFill="1" applyAlignment="1">
      <alignment vertical="top" wrapText="1"/>
    </xf>
    <xf numFmtId="164" fontId="12" fillId="6" borderId="0" xfId="3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15" fillId="0" borderId="12" xfId="0" applyFont="1" applyBorder="1" applyAlignment="1">
      <alignment horizontal="left" vertical="top"/>
    </xf>
    <xf numFmtId="0" fontId="10" fillId="0" borderId="12" xfId="0" applyFont="1" applyBorder="1" applyAlignment="1">
      <alignment horizontal="center" vertical="top"/>
    </xf>
    <xf numFmtId="167" fontId="10" fillId="0" borderId="12" xfId="3" applyNumberFormat="1" applyFont="1" applyFill="1" applyBorder="1" applyAlignment="1" applyProtection="1">
      <alignment vertical="center"/>
      <protection locked="0"/>
    </xf>
    <xf numFmtId="166" fontId="10" fillId="0" borderId="12" xfId="3" applyNumberFormat="1" applyFont="1" applyFill="1" applyBorder="1" applyAlignment="1">
      <alignment vertical="center"/>
    </xf>
    <xf numFmtId="164" fontId="12" fillId="6" borderId="0" xfId="3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167" fontId="10" fillId="0" borderId="0" xfId="3" applyNumberFormat="1" applyFont="1" applyFill="1" applyBorder="1" applyAlignment="1" applyProtection="1">
      <alignment vertical="center"/>
      <protection locked="0"/>
    </xf>
    <xf numFmtId="164" fontId="10" fillId="0" borderId="0" xfId="3" applyFont="1" applyFill="1" applyBorder="1" applyAlignment="1" applyProtection="1">
      <alignment horizontal="center" vertical="center"/>
      <protection hidden="1"/>
    </xf>
    <xf numFmtId="166" fontId="10" fillId="0" borderId="0" xfId="3" applyNumberFormat="1" applyFont="1" applyFill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164" fontId="10" fillId="0" borderId="12" xfId="3" applyFont="1" applyFill="1" applyBorder="1" applyAlignment="1" applyProtection="1">
      <alignment horizontal="center" vertical="center"/>
      <protection hidden="1"/>
    </xf>
    <xf numFmtId="49" fontId="37" fillId="0" borderId="0" xfId="43" applyNumberFormat="1" applyFont="1"/>
    <xf numFmtId="167" fontId="10" fillId="0" borderId="0" xfId="3" applyNumberFormat="1" applyFont="1" applyFill="1" applyAlignment="1">
      <alignment vertical="top"/>
    </xf>
    <xf numFmtId="164" fontId="40" fillId="0" borderId="0" xfId="3" applyFont="1" applyFill="1" applyAlignment="1">
      <alignment vertical="top"/>
    </xf>
    <xf numFmtId="44" fontId="10" fillId="0" borderId="0" xfId="0" applyNumberFormat="1" applyFont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center" vertical="top"/>
    </xf>
    <xf numFmtId="164" fontId="14" fillId="3" borderId="5" xfId="3" applyFont="1" applyFill="1" applyBorder="1" applyAlignment="1">
      <alignment horizontal="center" vertical="top"/>
    </xf>
    <xf numFmtId="164" fontId="14" fillId="3" borderId="11" xfId="3" applyFont="1" applyFill="1" applyBorder="1" applyAlignment="1">
      <alignment horizontal="center" vertical="top"/>
    </xf>
    <xf numFmtId="164" fontId="18" fillId="0" borderId="0" xfId="3" applyFont="1" applyFill="1" applyAlignment="1">
      <alignment horizontal="center" vertical="top"/>
    </xf>
  </cellXfs>
  <cellStyles count="55">
    <cellStyle name="20 % – Zvýraznění1" xfId="13"/>
    <cellStyle name="20 % – Zvýraznění2" xfId="14"/>
    <cellStyle name="20 % – Zvýraznění3" xfId="15"/>
    <cellStyle name="20 % – Zvýraznění4" xfId="16"/>
    <cellStyle name="20 % – Zvýraznění5" xfId="17"/>
    <cellStyle name="20 % – Zvýraznění6" xfId="18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60 % – Zvýraznění1" xfId="25"/>
    <cellStyle name="60 % – Zvýraznění2" xfId="26"/>
    <cellStyle name="60 % – Zvýraznění3" xfId="27"/>
    <cellStyle name="60 % – Zvýraznění4" xfId="28"/>
    <cellStyle name="60 % – Zvýraznění5" xfId="29"/>
    <cellStyle name="60 % – Zvýraznění6" xfId="30"/>
    <cellStyle name="Celkem" xfId="31"/>
    <cellStyle name="Čárka" xfId="1" builtinId="3"/>
    <cellStyle name="Excel Built-in Hyperlink" xfId="2"/>
    <cellStyle name="Excel Built-in Normal" xfId="3"/>
    <cellStyle name="Excel Built-in Normální 2" xfId="11"/>
    <cellStyle name="Excel Built-in normální_Optomechanika" xfId="12"/>
    <cellStyle name="Heading" xfId="4"/>
    <cellStyle name="Heading1" xfId="5"/>
    <cellStyle name="Hypertextový odkaz" xfId="6"/>
    <cellStyle name="Chybně" xfId="32"/>
    <cellStyle name="Kontrolní buňka" xfId="33"/>
    <cellStyle name="Nadpis 1" xfId="34"/>
    <cellStyle name="Nadpis 2" xfId="35"/>
    <cellStyle name="Nadpis 3" xfId="36"/>
    <cellStyle name="Nadpis 4" xfId="37"/>
    <cellStyle name="Název" xfId="38"/>
    <cellStyle name="Neutrální" xfId="39"/>
    <cellStyle name="Normální" xfId="0" builtinId="0" customBuiltin="1"/>
    <cellStyle name="Normální 2" xfId="7"/>
    <cellStyle name="Normální 3" xfId="10"/>
    <cellStyle name="Poznámka" xfId="40"/>
    <cellStyle name="Propojená buňka" xfId="41"/>
    <cellStyle name="Result" xfId="8"/>
    <cellStyle name="Result2" xfId="9"/>
    <cellStyle name="Správně" xfId="42"/>
    <cellStyle name="Standard 2" xfId="43"/>
    <cellStyle name="Text upozornění" xfId="44"/>
    <cellStyle name="Vstup" xfId="45"/>
    <cellStyle name="Výpočet" xfId="46"/>
    <cellStyle name="Výstup" xfId="47"/>
    <cellStyle name="Vysvětlující text" xfId="48"/>
    <cellStyle name="Zvýraznění 1" xfId="49"/>
    <cellStyle name="Zvýraznění 2" xfId="50"/>
    <cellStyle name="Zvýraznění 3" xfId="51"/>
    <cellStyle name="Zvýraznění 4" xfId="52"/>
    <cellStyle name="Zvýraznění 5" xfId="53"/>
    <cellStyle name="Zvýraznění 6" xfId="54"/>
  </cellStyles>
  <dxfs count="2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standa.lt/images/spc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:a16="http://schemas.microsoft.com/office/drawing/2014/main" xmlns="" id="{662CC1F9-D265-425D-A4DB-FB44E247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62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25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:a16="http://schemas.microsoft.com/office/drawing/2014/main" xmlns="" id="{E93660BB-11AE-4985-ABC6-C1BF8381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439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9"/>
  <sheetViews>
    <sheetView showGridLines="0" tabSelected="1" topLeftCell="A4" zoomScale="85" zoomScaleNormal="85" workbookViewId="0">
      <selection activeCell="J31" sqref="J31"/>
    </sheetView>
  </sheetViews>
  <sheetFormatPr defaultColWidth="9" defaultRowHeight="14.25" x14ac:dyDescent="0.2"/>
  <cols>
    <col min="1" max="1" width="9" style="5"/>
    <col min="2" max="2" width="103.625" style="3" customWidth="1"/>
    <col min="3" max="3" width="10.875" style="8" customWidth="1"/>
    <col min="4" max="4" width="7.25" style="1" customWidth="1"/>
    <col min="5" max="5" width="15" style="1" customWidth="1"/>
    <col min="6" max="6" width="16.25" style="1" customWidth="1"/>
    <col min="7" max="7" width="20.5" style="1" customWidth="1"/>
    <col min="8" max="8" width="21.25" style="2" customWidth="1"/>
    <col min="9" max="9" width="17.375" style="2" customWidth="1"/>
    <col min="10" max="10" width="20.625" style="2" customWidth="1"/>
    <col min="11" max="1024" width="8.125" style="2" customWidth="1"/>
    <col min="1025" max="1025" width="9" style="5" customWidth="1"/>
    <col min="1026" max="16384" width="9" style="5"/>
  </cols>
  <sheetData>
    <row r="1" spans="1:1024" ht="20.25" x14ac:dyDescent="0.2">
      <c r="B1" s="64" t="s">
        <v>44</v>
      </c>
      <c r="C1" s="26"/>
    </row>
    <row r="2" spans="1:1024" ht="20.25" x14ac:dyDescent="0.2">
      <c r="B2" s="64"/>
      <c r="C2" s="26"/>
    </row>
    <row r="4" spans="1:1024" s="10" customFormat="1" ht="45" x14ac:dyDescent="0.2">
      <c r="A4" s="21" t="s">
        <v>34</v>
      </c>
      <c r="B4" s="34" t="s">
        <v>7</v>
      </c>
      <c r="C4" s="28" t="s">
        <v>11</v>
      </c>
      <c r="D4" s="21" t="s">
        <v>1</v>
      </c>
      <c r="E4" s="21" t="s">
        <v>4</v>
      </c>
      <c r="F4" s="21" t="s">
        <v>5</v>
      </c>
      <c r="G4" s="21" t="s">
        <v>6</v>
      </c>
      <c r="H4" s="21" t="s">
        <v>8</v>
      </c>
      <c r="I4" s="21" t="s">
        <v>9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4" x14ac:dyDescent="0.2">
      <c r="A5" s="20">
        <f>1</f>
        <v>1</v>
      </c>
      <c r="B5" s="3" t="s">
        <v>13</v>
      </c>
      <c r="C5" s="27" t="s">
        <v>12</v>
      </c>
      <c r="D5" s="27">
        <v>4</v>
      </c>
      <c r="E5" s="32">
        <v>0</v>
      </c>
      <c r="F5" s="32">
        <f>E5*D5</f>
        <v>0</v>
      </c>
      <c r="G5" s="31" t="str">
        <f>IF(F5&lt;=I5,"VYHOVUJE","NEVYHOVUJE")</f>
        <v>VYHOVUJE</v>
      </c>
      <c r="H5" s="52">
        <v>5100</v>
      </c>
      <c r="I5" s="33">
        <f>H5*D5</f>
        <v>20400</v>
      </c>
    </row>
    <row r="6" spans="1:1024" ht="25.5" x14ac:dyDescent="0.2">
      <c r="A6" s="20">
        <f>A5+1</f>
        <v>2</v>
      </c>
      <c r="B6" s="37" t="s">
        <v>14</v>
      </c>
      <c r="C6" s="27" t="s">
        <v>12</v>
      </c>
      <c r="D6" s="27">
        <v>4</v>
      </c>
      <c r="E6" s="32">
        <v>0</v>
      </c>
      <c r="F6" s="32">
        <f>E6*D6</f>
        <v>0</v>
      </c>
      <c r="G6" s="31" t="str">
        <f t="shared" ref="G6:G35" si="0">IF(F6&lt;=I6,"VYHOVUJE","NEVYHOVUJE")</f>
        <v>VYHOVUJE</v>
      </c>
      <c r="H6" s="52">
        <v>9700</v>
      </c>
      <c r="I6" s="33">
        <f>H6*D6</f>
        <v>38800</v>
      </c>
    </row>
    <row r="7" spans="1:1024" x14ac:dyDescent="0.2">
      <c r="A7" s="20">
        <f t="shared" ref="A7:A35" si="1">A6+1</f>
        <v>3</v>
      </c>
      <c r="B7" s="3" t="s">
        <v>35</v>
      </c>
      <c r="C7" s="27" t="s">
        <v>12</v>
      </c>
      <c r="D7" s="27">
        <v>2</v>
      </c>
      <c r="E7" s="32">
        <v>0</v>
      </c>
      <c r="F7" s="32">
        <f>E7*D7</f>
        <v>0</v>
      </c>
      <c r="G7" s="31" t="str">
        <f t="shared" si="0"/>
        <v>VYHOVUJE</v>
      </c>
      <c r="H7" s="52">
        <v>4180</v>
      </c>
      <c r="I7" s="33">
        <f>H7*D7</f>
        <v>8360</v>
      </c>
      <c r="J7" s="57"/>
    </row>
    <row r="8" spans="1:1024" x14ac:dyDescent="0.2">
      <c r="A8" s="20">
        <f t="shared" si="1"/>
        <v>4</v>
      </c>
      <c r="B8" s="38" t="s">
        <v>36</v>
      </c>
      <c r="C8" s="27" t="s">
        <v>12</v>
      </c>
      <c r="D8" s="27">
        <v>2</v>
      </c>
      <c r="E8" s="32">
        <v>0</v>
      </c>
      <c r="F8" s="32">
        <f>E8*D8</f>
        <v>0</v>
      </c>
      <c r="G8" s="31" t="str">
        <f t="shared" si="0"/>
        <v>VYHOVUJE</v>
      </c>
      <c r="H8" s="52">
        <v>3554</v>
      </c>
      <c r="I8" s="33">
        <f t="shared" ref="I8:I35" si="2">H8*D8</f>
        <v>7108</v>
      </c>
      <c r="J8" s="57"/>
    </row>
    <row r="9" spans="1:1024" x14ac:dyDescent="0.2">
      <c r="A9" s="20">
        <f t="shared" si="1"/>
        <v>5</v>
      </c>
      <c r="B9" s="35" t="s">
        <v>15</v>
      </c>
      <c r="C9" s="27" t="s">
        <v>12</v>
      </c>
      <c r="D9" s="27">
        <v>2</v>
      </c>
      <c r="E9" s="32">
        <v>0</v>
      </c>
      <c r="F9" s="32">
        <f>E9*D9</f>
        <v>0</v>
      </c>
      <c r="G9" s="31" t="str">
        <f t="shared" si="0"/>
        <v>VYHOVUJE</v>
      </c>
      <c r="H9" s="52">
        <v>1653</v>
      </c>
      <c r="I9" s="33">
        <f t="shared" si="2"/>
        <v>3306</v>
      </c>
    </row>
    <row r="10" spans="1:1024" x14ac:dyDescent="0.2">
      <c r="A10" s="20">
        <f t="shared" si="1"/>
        <v>6</v>
      </c>
      <c r="B10" s="38" t="s">
        <v>16</v>
      </c>
      <c r="C10" s="27" t="s">
        <v>12</v>
      </c>
      <c r="D10" s="27">
        <v>2</v>
      </c>
      <c r="E10" s="32">
        <v>0</v>
      </c>
      <c r="F10" s="32">
        <f>E10*D10</f>
        <v>0</v>
      </c>
      <c r="G10" s="31" t="str">
        <f t="shared" si="0"/>
        <v>VYHOVUJE</v>
      </c>
      <c r="H10" s="52">
        <v>1653</v>
      </c>
      <c r="I10" s="33">
        <f t="shared" si="2"/>
        <v>3306</v>
      </c>
    </row>
    <row r="11" spans="1:1024" x14ac:dyDescent="0.2">
      <c r="A11" s="20">
        <f t="shared" si="1"/>
        <v>7</v>
      </c>
      <c r="B11" s="35" t="s">
        <v>17</v>
      </c>
      <c r="C11" s="27" t="s">
        <v>12</v>
      </c>
      <c r="D11" s="27">
        <v>40</v>
      </c>
      <c r="E11" s="32">
        <v>0</v>
      </c>
      <c r="F11" s="32">
        <f>E11*D11</f>
        <v>0</v>
      </c>
      <c r="G11" s="31" t="str">
        <f t="shared" si="0"/>
        <v>VYHOVUJE</v>
      </c>
      <c r="H11" s="52">
        <v>80</v>
      </c>
      <c r="I11" s="33">
        <f t="shared" si="2"/>
        <v>3200</v>
      </c>
      <c r="J11" s="55"/>
    </row>
    <row r="12" spans="1:1024" s="2" customFormat="1" x14ac:dyDescent="0.2">
      <c r="A12" s="20">
        <f t="shared" si="1"/>
        <v>8</v>
      </c>
      <c r="B12" s="38" t="s">
        <v>18</v>
      </c>
      <c r="C12" s="27" t="s">
        <v>12</v>
      </c>
      <c r="D12" s="27">
        <v>40</v>
      </c>
      <c r="E12" s="32">
        <v>0</v>
      </c>
      <c r="F12" s="32">
        <f>E12*D12</f>
        <v>0</v>
      </c>
      <c r="G12" s="31" t="str">
        <f t="shared" si="0"/>
        <v>VYHOVUJE</v>
      </c>
      <c r="H12" s="52">
        <v>90</v>
      </c>
      <c r="I12" s="33">
        <f t="shared" si="2"/>
        <v>3600</v>
      </c>
    </row>
    <row r="13" spans="1:1024" x14ac:dyDescent="0.2">
      <c r="A13" s="20">
        <f t="shared" si="1"/>
        <v>9</v>
      </c>
      <c r="B13" s="35" t="s">
        <v>19</v>
      </c>
      <c r="C13" s="27" t="s">
        <v>12</v>
      </c>
      <c r="D13" s="27">
        <v>30</v>
      </c>
      <c r="E13" s="32">
        <v>0</v>
      </c>
      <c r="F13" s="32">
        <f>E13*D13</f>
        <v>0</v>
      </c>
      <c r="G13" s="31" t="str">
        <f t="shared" si="0"/>
        <v>VYHOVUJE</v>
      </c>
      <c r="H13" s="52">
        <v>108</v>
      </c>
      <c r="I13" s="33">
        <f t="shared" si="2"/>
        <v>3240</v>
      </c>
    </row>
    <row r="14" spans="1:1024" x14ac:dyDescent="0.2">
      <c r="A14" s="20">
        <f t="shared" si="1"/>
        <v>10</v>
      </c>
      <c r="B14" s="37" t="s">
        <v>20</v>
      </c>
      <c r="C14" s="27" t="s">
        <v>12</v>
      </c>
      <c r="D14" s="27">
        <v>25</v>
      </c>
      <c r="E14" s="32">
        <v>0</v>
      </c>
      <c r="F14" s="32">
        <f>E14*D14</f>
        <v>0</v>
      </c>
      <c r="G14" s="31" t="str">
        <f t="shared" si="0"/>
        <v>VYHOVUJE</v>
      </c>
      <c r="H14" s="52">
        <v>66</v>
      </c>
      <c r="I14" s="33">
        <f t="shared" si="2"/>
        <v>1650</v>
      </c>
    </row>
    <row r="15" spans="1:1024" x14ac:dyDescent="0.2">
      <c r="A15" s="20">
        <f t="shared" si="1"/>
        <v>11</v>
      </c>
      <c r="B15" s="40" t="s">
        <v>21</v>
      </c>
      <c r="C15" s="27" t="s">
        <v>12</v>
      </c>
      <c r="D15" s="27">
        <v>25</v>
      </c>
      <c r="E15" s="32">
        <v>0</v>
      </c>
      <c r="F15" s="32">
        <f>E15*D15</f>
        <v>0</v>
      </c>
      <c r="G15" s="31" t="str">
        <f t="shared" si="0"/>
        <v>VYHOVUJE</v>
      </c>
      <c r="H15" s="52">
        <v>75</v>
      </c>
      <c r="I15" s="33">
        <f t="shared" si="2"/>
        <v>1875</v>
      </c>
    </row>
    <row r="16" spans="1:1024" x14ac:dyDescent="0.2">
      <c r="A16" s="20">
        <f t="shared" si="1"/>
        <v>12</v>
      </c>
      <c r="B16" s="37" t="s">
        <v>22</v>
      </c>
      <c r="C16" s="27" t="s">
        <v>12</v>
      </c>
      <c r="D16" s="27">
        <v>25</v>
      </c>
      <c r="E16" s="32">
        <v>0</v>
      </c>
      <c r="F16" s="32">
        <f>E16*D16</f>
        <v>0</v>
      </c>
      <c r="G16" s="31" t="str">
        <f t="shared" si="0"/>
        <v>VYHOVUJE</v>
      </c>
      <c r="H16" s="52">
        <v>108</v>
      </c>
      <c r="I16" s="33">
        <f t="shared" si="2"/>
        <v>2700</v>
      </c>
    </row>
    <row r="17" spans="1:10" x14ac:dyDescent="0.2">
      <c r="A17" s="20">
        <f t="shared" si="1"/>
        <v>13</v>
      </c>
      <c r="B17" s="35" t="s">
        <v>37</v>
      </c>
      <c r="C17" s="27" t="s">
        <v>12</v>
      </c>
      <c r="D17" s="27">
        <v>15</v>
      </c>
      <c r="E17" s="56">
        <v>0</v>
      </c>
      <c r="F17" s="32">
        <f>E17*D17</f>
        <v>0</v>
      </c>
      <c r="G17" s="31" t="str">
        <f t="shared" si="0"/>
        <v>VYHOVUJE</v>
      </c>
      <c r="H17" s="52">
        <v>335</v>
      </c>
      <c r="I17" s="33">
        <f t="shared" si="2"/>
        <v>5025</v>
      </c>
    </row>
    <row r="18" spans="1:10" x14ac:dyDescent="0.2">
      <c r="A18" s="20">
        <f t="shared" si="1"/>
        <v>14</v>
      </c>
      <c r="B18" s="37" t="s">
        <v>23</v>
      </c>
      <c r="C18" s="27" t="s">
        <v>12</v>
      </c>
      <c r="D18" s="27">
        <v>25</v>
      </c>
      <c r="E18" s="32">
        <v>0</v>
      </c>
      <c r="F18" s="32">
        <f>E18*D18</f>
        <v>0</v>
      </c>
      <c r="G18" s="31" t="str">
        <f t="shared" si="0"/>
        <v>VYHOVUJE</v>
      </c>
      <c r="H18" s="52">
        <v>75</v>
      </c>
      <c r="I18" s="33">
        <f t="shared" si="2"/>
        <v>1875</v>
      </c>
    </row>
    <row r="19" spans="1:10" x14ac:dyDescent="0.2">
      <c r="A19" s="20">
        <f t="shared" si="1"/>
        <v>15</v>
      </c>
      <c r="B19" s="35" t="s">
        <v>24</v>
      </c>
      <c r="C19" s="27" t="s">
        <v>12</v>
      </c>
      <c r="D19" s="27">
        <v>35</v>
      </c>
      <c r="E19" s="32">
        <v>0</v>
      </c>
      <c r="F19" s="32">
        <f t="shared" ref="F6:F35" si="3">E19*D19</f>
        <v>0</v>
      </c>
      <c r="G19" s="31" t="str">
        <f t="shared" si="0"/>
        <v>VYHOVUJE</v>
      </c>
      <c r="H19" s="52">
        <v>107</v>
      </c>
      <c r="I19" s="33">
        <f t="shared" si="2"/>
        <v>3745</v>
      </c>
    </row>
    <row r="20" spans="1:10" s="2" customFormat="1" x14ac:dyDescent="0.2">
      <c r="A20" s="20">
        <f t="shared" si="1"/>
        <v>16</v>
      </c>
      <c r="B20" s="39" t="s">
        <v>25</v>
      </c>
      <c r="C20" s="27" t="s">
        <v>12</v>
      </c>
      <c r="D20" s="27">
        <v>35</v>
      </c>
      <c r="E20" s="56">
        <v>0</v>
      </c>
      <c r="F20" s="32">
        <f>E20*D20</f>
        <v>0</v>
      </c>
      <c r="G20" s="31" t="str">
        <f t="shared" si="0"/>
        <v>VYHOVUJE</v>
      </c>
      <c r="H20" s="59">
        <v>132</v>
      </c>
      <c r="I20" s="33">
        <f t="shared" si="2"/>
        <v>4620</v>
      </c>
    </row>
    <row r="21" spans="1:10" x14ac:dyDescent="0.2">
      <c r="A21" s="20">
        <f t="shared" si="1"/>
        <v>17</v>
      </c>
      <c r="B21" s="35" t="s">
        <v>38</v>
      </c>
      <c r="C21" s="27" t="s">
        <v>12</v>
      </c>
      <c r="D21" s="27">
        <v>60</v>
      </c>
      <c r="E21" s="32">
        <v>0</v>
      </c>
      <c r="F21" s="32">
        <f>E21*D21</f>
        <v>0</v>
      </c>
      <c r="G21" s="31" t="str">
        <f t="shared" si="0"/>
        <v>VYHOVUJE</v>
      </c>
      <c r="H21" s="59">
        <v>77</v>
      </c>
      <c r="I21" s="33">
        <f t="shared" si="2"/>
        <v>4620</v>
      </c>
    </row>
    <row r="22" spans="1:10" x14ac:dyDescent="0.2">
      <c r="A22" s="20">
        <f t="shared" si="1"/>
        <v>18</v>
      </c>
      <c r="B22" s="39" t="s">
        <v>39</v>
      </c>
      <c r="C22" s="27" t="s">
        <v>12</v>
      </c>
      <c r="D22" s="27">
        <v>60</v>
      </c>
      <c r="E22" s="32">
        <v>0</v>
      </c>
      <c r="F22" s="32">
        <f>E22*D22</f>
        <v>0</v>
      </c>
      <c r="G22" s="31" t="str">
        <f t="shared" si="0"/>
        <v>VYHOVUJE</v>
      </c>
      <c r="H22" s="59">
        <v>145</v>
      </c>
      <c r="I22" s="33">
        <f t="shared" si="2"/>
        <v>8700</v>
      </c>
    </row>
    <row r="23" spans="1:10" x14ac:dyDescent="0.2">
      <c r="A23" s="20">
        <f t="shared" si="1"/>
        <v>19</v>
      </c>
      <c r="B23" s="35" t="s">
        <v>40</v>
      </c>
      <c r="C23" s="27" t="s">
        <v>12</v>
      </c>
      <c r="D23" s="27">
        <v>60</v>
      </c>
      <c r="E23" s="32">
        <v>0</v>
      </c>
      <c r="F23" s="32">
        <f>E23*D23</f>
        <v>0</v>
      </c>
      <c r="G23" s="31" t="str">
        <f t="shared" si="0"/>
        <v>VYHOVUJE</v>
      </c>
      <c r="H23" s="59">
        <v>125</v>
      </c>
      <c r="I23" s="33">
        <f t="shared" si="2"/>
        <v>7500</v>
      </c>
    </row>
    <row r="24" spans="1:10" x14ac:dyDescent="0.2">
      <c r="A24" s="20">
        <f t="shared" si="1"/>
        <v>20</v>
      </c>
      <c r="B24" s="39" t="s">
        <v>41</v>
      </c>
      <c r="C24" s="27" t="s">
        <v>12</v>
      </c>
      <c r="D24" s="27">
        <v>15</v>
      </c>
      <c r="E24" s="32">
        <v>0</v>
      </c>
      <c r="F24" s="32">
        <f>E24*D24</f>
        <v>0</v>
      </c>
      <c r="G24" s="31" t="str">
        <f t="shared" si="0"/>
        <v>VYHOVUJE</v>
      </c>
      <c r="H24" s="58">
        <v>810</v>
      </c>
      <c r="I24" s="33">
        <f t="shared" si="2"/>
        <v>12150</v>
      </c>
    </row>
    <row r="25" spans="1:10" x14ac:dyDescent="0.2">
      <c r="A25" s="20">
        <f t="shared" si="1"/>
        <v>21</v>
      </c>
      <c r="B25" s="41" t="s">
        <v>26</v>
      </c>
      <c r="C25" s="27" t="s">
        <v>12</v>
      </c>
      <c r="D25" s="27">
        <v>7</v>
      </c>
      <c r="E25" s="32">
        <v>0</v>
      </c>
      <c r="F25" s="32">
        <f>E25*D25</f>
        <v>0</v>
      </c>
      <c r="G25" s="31" t="str">
        <f t="shared" si="0"/>
        <v>VYHOVUJE</v>
      </c>
      <c r="H25" s="52">
        <v>415</v>
      </c>
      <c r="I25" s="33">
        <f t="shared" si="2"/>
        <v>2905</v>
      </c>
    </row>
    <row r="26" spans="1:10" x14ac:dyDescent="0.2">
      <c r="A26" s="20">
        <f t="shared" si="1"/>
        <v>22</v>
      </c>
      <c r="B26" s="39" t="s">
        <v>27</v>
      </c>
      <c r="C26" s="27" t="s">
        <v>12</v>
      </c>
      <c r="D26" s="27">
        <v>7</v>
      </c>
      <c r="E26" s="56">
        <v>0</v>
      </c>
      <c r="F26" s="32">
        <f>E26*D26</f>
        <v>0</v>
      </c>
      <c r="G26" s="31" t="str">
        <f t="shared" si="0"/>
        <v>VYHOVUJE</v>
      </c>
      <c r="H26" s="52">
        <v>470</v>
      </c>
      <c r="I26" s="33">
        <f t="shared" si="2"/>
        <v>3290</v>
      </c>
    </row>
    <row r="27" spans="1:10" x14ac:dyDescent="0.2">
      <c r="A27" s="20">
        <f t="shared" si="1"/>
        <v>23</v>
      </c>
      <c r="B27" s="40" t="s">
        <v>28</v>
      </c>
      <c r="C27" s="27" t="s">
        <v>12</v>
      </c>
      <c r="D27" s="27">
        <v>7</v>
      </c>
      <c r="E27" s="32">
        <v>0</v>
      </c>
      <c r="F27" s="32">
        <f t="shared" si="3"/>
        <v>0</v>
      </c>
      <c r="G27" s="31" t="str">
        <f t="shared" si="0"/>
        <v>VYHOVUJE</v>
      </c>
      <c r="H27" s="52">
        <v>470</v>
      </c>
      <c r="I27" s="33">
        <f t="shared" si="2"/>
        <v>3290</v>
      </c>
      <c r="J27" s="6"/>
    </row>
    <row r="28" spans="1:10" x14ac:dyDescent="0.2">
      <c r="A28" s="20">
        <f t="shared" si="1"/>
        <v>24</v>
      </c>
      <c r="B28" s="36" t="s">
        <v>43</v>
      </c>
      <c r="C28" s="27" t="s">
        <v>12</v>
      </c>
      <c r="D28" s="27">
        <v>4</v>
      </c>
      <c r="E28" s="32">
        <v>0</v>
      </c>
      <c r="F28" s="32">
        <f>E28*D28</f>
        <v>0</v>
      </c>
      <c r="G28" s="31" t="str">
        <f t="shared" si="0"/>
        <v>VYHOVUJE</v>
      </c>
      <c r="H28" s="52">
        <v>1240</v>
      </c>
      <c r="I28" s="33">
        <f t="shared" si="2"/>
        <v>4960</v>
      </c>
      <c r="J28" s="6"/>
    </row>
    <row r="29" spans="1:10" x14ac:dyDescent="0.2">
      <c r="A29" s="20">
        <f t="shared" si="1"/>
        <v>25</v>
      </c>
      <c r="B29" s="40" t="s">
        <v>29</v>
      </c>
      <c r="C29" s="27" t="s">
        <v>12</v>
      </c>
      <c r="D29" s="27">
        <v>8</v>
      </c>
      <c r="E29" s="56">
        <v>0</v>
      </c>
      <c r="F29" s="32">
        <f>E29*D29</f>
        <v>0</v>
      </c>
      <c r="G29" s="31" t="str">
        <f t="shared" si="0"/>
        <v>VYHOVUJE</v>
      </c>
      <c r="H29" s="52">
        <v>680</v>
      </c>
      <c r="I29" s="33">
        <f t="shared" si="2"/>
        <v>5440</v>
      </c>
      <c r="J29" s="6"/>
    </row>
    <row r="30" spans="1:10" x14ac:dyDescent="0.2">
      <c r="A30" s="20">
        <f t="shared" si="1"/>
        <v>26</v>
      </c>
      <c r="B30" s="36" t="s">
        <v>30</v>
      </c>
      <c r="C30" s="27" t="s">
        <v>12</v>
      </c>
      <c r="D30" s="27">
        <v>8</v>
      </c>
      <c r="E30" s="32">
        <v>0</v>
      </c>
      <c r="F30" s="32">
        <f>E30*D30</f>
        <v>0</v>
      </c>
      <c r="G30" s="31" t="str">
        <f t="shared" si="0"/>
        <v>VYHOVUJE</v>
      </c>
      <c r="H30" s="52">
        <v>780</v>
      </c>
      <c r="I30" s="33">
        <f t="shared" si="2"/>
        <v>6240</v>
      </c>
      <c r="J30" s="6"/>
    </row>
    <row r="31" spans="1:10" x14ac:dyDescent="0.2">
      <c r="A31" s="20">
        <f t="shared" si="1"/>
        <v>27</v>
      </c>
      <c r="B31" s="40" t="s">
        <v>31</v>
      </c>
      <c r="C31" s="27" t="s">
        <v>12</v>
      </c>
      <c r="D31" s="27">
        <v>4</v>
      </c>
      <c r="E31" s="32">
        <v>0</v>
      </c>
      <c r="F31" s="32">
        <f>E31*D31</f>
        <v>0</v>
      </c>
      <c r="G31" s="31" t="str">
        <f t="shared" si="0"/>
        <v>VYHOVUJE</v>
      </c>
      <c r="H31" s="52">
        <v>1150</v>
      </c>
      <c r="I31" s="33">
        <f t="shared" si="2"/>
        <v>4600</v>
      </c>
      <c r="J31" s="6"/>
    </row>
    <row r="32" spans="1:10" x14ac:dyDescent="0.2">
      <c r="A32" s="20">
        <f t="shared" si="1"/>
        <v>28</v>
      </c>
      <c r="B32" s="36" t="s">
        <v>42</v>
      </c>
      <c r="C32" s="27" t="s">
        <v>12</v>
      </c>
      <c r="D32" s="27">
        <v>2</v>
      </c>
      <c r="E32" s="32">
        <v>0</v>
      </c>
      <c r="F32" s="32">
        <f>E32*D32</f>
        <v>0</v>
      </c>
      <c r="G32" s="31" t="str">
        <f t="shared" si="0"/>
        <v>VYHOVUJE</v>
      </c>
      <c r="H32" s="52">
        <v>6445</v>
      </c>
      <c r="I32" s="33">
        <f t="shared" si="2"/>
        <v>12890</v>
      </c>
      <c r="J32" s="6"/>
    </row>
    <row r="33" spans="1:1024" x14ac:dyDescent="0.2">
      <c r="A33" s="20">
        <f t="shared" si="1"/>
        <v>29</v>
      </c>
      <c r="B33" s="40" t="s">
        <v>32</v>
      </c>
      <c r="C33" s="27" t="s">
        <v>12</v>
      </c>
      <c r="D33" s="27">
        <v>2</v>
      </c>
      <c r="E33" s="32">
        <v>0</v>
      </c>
      <c r="F33" s="32">
        <f>E33*D33</f>
        <v>0</v>
      </c>
      <c r="G33" s="31" t="str">
        <f t="shared" si="0"/>
        <v>VYHOVUJE</v>
      </c>
      <c r="H33" s="52">
        <v>4132</v>
      </c>
      <c r="I33" s="33">
        <f t="shared" si="2"/>
        <v>8264</v>
      </c>
      <c r="J33" s="6"/>
    </row>
    <row r="34" spans="1:1024" x14ac:dyDescent="0.2">
      <c r="A34" s="20">
        <f t="shared" si="1"/>
        <v>30</v>
      </c>
      <c r="B34" s="36" t="s">
        <v>33</v>
      </c>
      <c r="C34" s="27" t="s">
        <v>12</v>
      </c>
      <c r="D34" s="27">
        <v>2</v>
      </c>
      <c r="E34" s="32">
        <v>0</v>
      </c>
      <c r="F34" s="32">
        <f>E34*D34</f>
        <v>0</v>
      </c>
      <c r="G34" s="31" t="str">
        <f t="shared" si="0"/>
        <v>VYHOVUJE</v>
      </c>
      <c r="H34" s="52">
        <v>4320</v>
      </c>
      <c r="I34" s="33">
        <f t="shared" si="2"/>
        <v>8640</v>
      </c>
      <c r="J34" s="6"/>
    </row>
    <row r="35" spans="1:1024" x14ac:dyDescent="0.2">
      <c r="A35" s="20">
        <f t="shared" si="1"/>
        <v>31</v>
      </c>
      <c r="B35" s="47" t="s">
        <v>45</v>
      </c>
      <c r="C35" s="48" t="s">
        <v>12</v>
      </c>
      <c r="D35" s="48">
        <v>1</v>
      </c>
      <c r="E35" s="49">
        <v>0</v>
      </c>
      <c r="F35" s="49">
        <f t="shared" si="3"/>
        <v>0</v>
      </c>
      <c r="G35" s="50" t="str">
        <f t="shared" si="0"/>
        <v>VYHOVUJE</v>
      </c>
      <c r="H35" s="53">
        <v>12401</v>
      </c>
      <c r="I35" s="51">
        <f t="shared" si="2"/>
        <v>12401</v>
      </c>
      <c r="J35" s="6"/>
    </row>
    <row r="36" spans="1:1024" ht="15" thickBot="1" x14ac:dyDescent="0.25">
      <c r="B36" s="42" t="s">
        <v>0</v>
      </c>
      <c r="C36" s="43"/>
      <c r="D36" s="44">
        <v>1</v>
      </c>
      <c r="E36" s="45">
        <v>0</v>
      </c>
      <c r="F36" s="29">
        <f>E36*D36</f>
        <v>0</v>
      </c>
      <c r="G36" s="54" t="str">
        <f t="shared" ref="G36" si="4">IF(F36&lt;=I36,"VYHOVUJE","NEVYHOVUJE")</f>
        <v>VYHOVUJE</v>
      </c>
      <c r="H36" s="30">
        <v>900</v>
      </c>
      <c r="I36" s="46">
        <f t="shared" ref="I36" si="5">H36*D36</f>
        <v>900</v>
      </c>
    </row>
    <row r="37" spans="1:1024" ht="15.75" thickTop="1" thickBot="1" x14ac:dyDescent="0.25">
      <c r="B37" s="7"/>
      <c r="C37" s="12"/>
      <c r="D37" s="13"/>
      <c r="E37" s="13"/>
      <c r="F37" s="13"/>
      <c r="G37" s="13"/>
      <c r="H37" s="11"/>
      <c r="I37" s="11"/>
    </row>
    <row r="38" spans="1:1024" s="7" customFormat="1" ht="20.25" customHeight="1" x14ac:dyDescent="0.2">
      <c r="B38" s="22" t="s">
        <v>2</v>
      </c>
      <c r="C38" s="16"/>
      <c r="D38" s="17"/>
      <c r="E38" s="17"/>
      <c r="F38" s="24">
        <f>SUM(F5:F36)</f>
        <v>0</v>
      </c>
      <c r="G38" s="60" t="s">
        <v>9</v>
      </c>
      <c r="H38" s="61"/>
      <c r="I38" s="14">
        <f>SUM(I5:I36)</f>
        <v>219600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</row>
    <row r="39" spans="1:1024" ht="22.5" customHeight="1" thickBot="1" x14ac:dyDescent="0.25">
      <c r="B39" s="23" t="s">
        <v>3</v>
      </c>
      <c r="C39" s="18"/>
      <c r="D39" s="19"/>
      <c r="E39" s="19"/>
      <c r="F39" s="25">
        <f>F38*1.21</f>
        <v>0</v>
      </c>
      <c r="G39" s="62" t="s">
        <v>10</v>
      </c>
      <c r="H39" s="63"/>
      <c r="I39" s="15">
        <f>I38*1.21</f>
        <v>265716</v>
      </c>
    </row>
  </sheetData>
  <mergeCells count="3">
    <mergeCell ref="G38:H38"/>
    <mergeCell ref="G39:H39"/>
    <mergeCell ref="B1:B2"/>
  </mergeCells>
  <conditionalFormatting sqref="G5:G36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25" right="0.25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cp:lastPrinted>2019-11-21T14:56:15Z</cp:lastPrinted>
  <dcterms:created xsi:type="dcterms:W3CDTF">2018-07-17T13:09:24Z</dcterms:created>
  <dcterms:modified xsi:type="dcterms:W3CDTF">2019-11-26T10:36:30Z</dcterms:modified>
</cp:coreProperties>
</file>