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40" windowHeight="769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<sst xmlns="http://schemas.openxmlformats.org/spreadsheetml/2006/main" count="29" uniqueCount="28">
  <si>
    <t>Dopravné, balné, pojistné</t>
  </si>
  <si>
    <t>počet kusů</t>
  </si>
  <si>
    <t>Celková cena bez DPH</t>
  </si>
  <si>
    <t>Jednotková cena bez DPH v Kč</t>
  </si>
  <si>
    <t>Celková cena za položku (bez DPH) v Kč</t>
  </si>
  <si>
    <t>VYHOVUJE  / NEVYHOVUJE</t>
  </si>
  <si>
    <t>Položka</t>
  </si>
  <si>
    <t>Předpokládaná cena - jednotková (bez DPH) v Kč</t>
  </si>
  <si>
    <t>Předpokládaná cena - celkem (bez DPH) v Kč</t>
  </si>
  <si>
    <t>Typ zařízení/součástky</t>
  </si>
  <si>
    <t>Model</t>
  </si>
  <si>
    <t>Vlastnosti</t>
  </si>
  <si>
    <t>Snímače akustické emise</t>
  </si>
  <si>
    <t>Předzesilovače akustické emise</t>
  </si>
  <si>
    <t>miniaturní, průměr 5 mm, frekv. rozsah 200-750 kHz, BNC konektor</t>
  </si>
  <si>
    <t>vysokoteplotní (do 540 °C), průměr 15-25 mm, frekv. rozsah 50-650 kHz, obsahuje 0,3 m "hard line" kabel, 1 m "soft line" kabel, BNC konektor</t>
  </si>
  <si>
    <t>diferenciální, vysokoteplotní (do 540 °C), průměr 15-25 mm, frekv. rozsah 50-650 kHz, obsahuje 0,3 m "hard line" kabel, 1 m "soft line" kabel, BNC konektor</t>
  </si>
  <si>
    <t>volitelný zisk 20, 40 a 60 dB, frekvenční rozsah 10-900 kHz</t>
  </si>
  <si>
    <t>Předpokládaná cena v EUR/ks bez DPH</t>
  </si>
  <si>
    <t>Jednotková cena EUR/ks bez DPH</t>
  </si>
  <si>
    <t>diferenciální,  průměr 16-18 mm, plochá frekvenční odezva 100-900 kHz</t>
  </si>
  <si>
    <t>průměr 16-18 mm, plochá frekvenční odezva 200-800 kHz, SMA konektor</t>
  </si>
  <si>
    <t>miniaturní, půměr 10 mm, frekv. rozsah 200-900 kHz, SMA konektor</t>
  </si>
  <si>
    <t>Kabel SMA (microdot) - BNC, délka ≥1m</t>
  </si>
  <si>
    <t>miniaturní, půměr 8 mm, frekv. rozsah 125-750 kHz, BNC konektor</t>
  </si>
  <si>
    <t>EURO / Česká koruna (datum: 29. 03. 2019)</t>
  </si>
  <si>
    <t>podpis</t>
  </si>
  <si>
    <t>Dodávka spotřebního materiálu pro měření akustické emise pro potřeby projektu ESS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</si>
</sst>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  <numFmt numFmtId="169" formatCode="[$€-2]\ #,##0.00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58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164" fontId="10" fillId="0" borderId="0" xfId="22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4" fontId="13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Alignment="1">
      <alignment vertical="top"/>
    </xf>
    <xf numFmtId="166" fontId="10" fillId="0" borderId="0" xfId="22" applyNumberFormat="1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0" borderId="1" xfId="22" applyNumberFormat="1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22" applyFont="1" applyFill="1" applyAlignment="1" applyProtection="1">
      <alignment horizontal="center" vertical="top"/>
      <protection hidden="1"/>
    </xf>
    <xf numFmtId="168" fontId="10" fillId="0" borderId="0" xfId="22" applyNumberFormat="1" applyFont="1" applyFill="1" applyAlignment="1" applyProtection="1">
      <alignment vertical="top"/>
      <protection locked="0"/>
    </xf>
    <xf numFmtId="168" fontId="10" fillId="0" borderId="1" xfId="22" applyNumberFormat="1" applyFont="1" applyFill="1" applyBorder="1" applyAlignment="1" applyProtection="1">
      <alignment vertical="top"/>
      <protection locked="0"/>
    </xf>
    <xf numFmtId="164" fontId="12" fillId="2" borderId="2" xfId="22" applyFont="1" applyFill="1" applyBorder="1" applyAlignment="1">
      <alignment horizontal="center" vertical="center" wrapText="1"/>
    </xf>
    <xf numFmtId="164" fontId="12" fillId="2" borderId="3" xfId="22" applyFont="1" applyFill="1" applyBorder="1" applyAlignment="1">
      <alignment horizontal="center" vertical="center" wrapText="1"/>
    </xf>
    <xf numFmtId="164" fontId="12" fillId="2" borderId="4" xfId="22" applyFont="1" applyFill="1" applyBorder="1" applyAlignment="1">
      <alignment horizontal="center" vertical="center" wrapText="1"/>
    </xf>
    <xf numFmtId="164" fontId="4" fillId="0" borderId="5" xfId="26" applyBorder="1">
      <alignment/>
    </xf>
    <xf numFmtId="164" fontId="4" fillId="0" borderId="5" xfId="26" applyBorder="1" applyAlignment="1">
      <alignment wrapText="1"/>
    </xf>
    <xf numFmtId="169" fontId="10" fillId="0" borderId="0" xfId="22" applyNumberFormat="1" applyFont="1" applyFill="1" applyAlignment="1">
      <alignment horizontal="center" vertical="top"/>
    </xf>
    <xf numFmtId="164" fontId="14" fillId="0" borderId="0" xfId="22" applyFont="1" applyFill="1" applyBorder="1" applyAlignment="1">
      <alignment vertical="top"/>
    </xf>
    <xf numFmtId="164" fontId="13" fillId="0" borderId="0" xfId="22" applyFont="1" applyFill="1" applyBorder="1" applyAlignment="1">
      <alignment horizontal="left" vertical="top"/>
    </xf>
    <xf numFmtId="168" fontId="14" fillId="0" borderId="0" xfId="20" applyNumberFormat="1" applyFont="1" applyFill="1" applyBorder="1" applyAlignment="1">
      <alignment vertical="top"/>
    </xf>
    <xf numFmtId="166" fontId="10" fillId="0" borderId="0" xfId="20" applyNumberFormat="1" applyFont="1" applyFill="1" applyBorder="1" applyAlignment="1">
      <alignment vertical="top"/>
    </xf>
    <xf numFmtId="0" fontId="13" fillId="3" borderId="6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center" vertical="top"/>
    </xf>
    <xf numFmtId="169" fontId="10" fillId="0" borderId="1" xfId="22" applyNumberFormat="1" applyFont="1" applyFill="1" applyBorder="1" applyAlignment="1">
      <alignment horizontal="center" vertical="top"/>
    </xf>
    <xf numFmtId="169" fontId="10" fillId="0" borderId="7" xfId="22" applyNumberFormat="1" applyFont="1" applyFill="1" applyBorder="1" applyAlignment="1">
      <alignment horizontal="center" vertical="top"/>
    </xf>
    <xf numFmtId="166" fontId="10" fillId="0" borderId="7" xfId="22" applyNumberFormat="1" applyFont="1" applyFill="1" applyBorder="1" applyAlignment="1">
      <alignment vertical="top"/>
    </xf>
    <xf numFmtId="166" fontId="12" fillId="4" borderId="8" xfId="20" applyNumberFormat="1" applyFont="1" applyFill="1" applyBorder="1" applyAlignment="1">
      <alignment vertical="top"/>
    </xf>
    <xf numFmtId="168" fontId="12" fillId="4" borderId="8" xfId="20" applyNumberFormat="1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164" fontId="10" fillId="5" borderId="5" xfId="22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164" fontId="12" fillId="0" borderId="0" xfId="22" applyFont="1" applyFill="1" applyBorder="1" applyAlignment="1">
      <alignment horizontal="center" vertical="top"/>
    </xf>
    <xf numFmtId="164" fontId="15" fillId="0" borderId="0" xfId="22" applyFont="1" applyFill="1" applyAlignment="1">
      <alignment horizontal="center" vertical="top"/>
    </xf>
    <xf numFmtId="164" fontId="12" fillId="0" borderId="5" xfId="22" applyFont="1" applyFill="1" applyBorder="1" applyAlignment="1">
      <alignment horizontal="center" vertical="top"/>
    </xf>
    <xf numFmtId="164" fontId="10" fillId="0" borderId="11" xfId="22" applyFont="1" applyFill="1" applyBorder="1" applyAlignment="1">
      <alignment horizontal="center" vertical="top"/>
    </xf>
    <xf numFmtId="164" fontId="12" fillId="0" borderId="0" xfId="22" applyFont="1" applyFill="1" applyAlignment="1">
      <alignment horizontal="center" vertical="top"/>
    </xf>
    <xf numFmtId="164" fontId="10" fillId="6" borderId="12" xfId="22" applyFont="1" applyFill="1" applyBorder="1" applyAlignment="1">
      <alignment horizontal="center" vertical="center"/>
    </xf>
    <xf numFmtId="164" fontId="4" fillId="6" borderId="5" xfId="26" applyFill="1" applyBorder="1">
      <alignment/>
    </xf>
    <xf numFmtId="0" fontId="0" fillId="6" borderId="13" xfId="0" applyFill="1" applyBorder="1" applyAlignment="1">
      <alignment/>
    </xf>
    <xf numFmtId="164" fontId="4" fillId="6" borderId="5" xfId="26" applyFill="1" applyBorder="1" applyAlignment="1">
      <alignment wrapText="1"/>
    </xf>
    <xf numFmtId="0" fontId="0" fillId="6" borderId="14" xfId="0" applyFill="1" applyBorder="1" applyAlignment="1">
      <alignment/>
    </xf>
    <xf numFmtId="164" fontId="10" fillId="6" borderId="12" xfId="22" applyFont="1" applyFill="1" applyBorder="1" applyAlignment="1">
      <alignment horizontal="center" vertical="center"/>
    </xf>
    <xf numFmtId="164" fontId="15" fillId="0" borderId="15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37242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37242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76200</xdr:colOff>
      <xdr:row>19</xdr:row>
      <xdr:rowOff>38100</xdr:rowOff>
    </xdr:from>
    <xdr:to>
      <xdr:col>2</xdr:col>
      <xdr:colOff>4724400</xdr:colOff>
      <xdr:row>23</xdr:row>
      <xdr:rowOff>133350</xdr:rowOff>
    </xdr:to>
    <xdr:sp macro="" textlink="">
      <xdr:nvSpPr>
        <xdr:cNvPr id="4" name="TextovéPole 3"/>
        <xdr:cNvSpPr txBox="1"/>
      </xdr:nvSpPr>
      <xdr:spPr>
        <a:xfrm>
          <a:off x="762000" y="4695825"/>
          <a:ext cx="69723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Dodavatel podáním nabídky garantuje zadavateli splnění  požadavků a parametrů předmětu plnění veřejné zakázky, které jsou podrobně specifikovány v této příloze.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O24"/>
  <sheetViews>
    <sheetView showGridLines="0" tabSelected="1" zoomScale="85" zoomScaleNormal="85" workbookViewId="0" topLeftCell="A1">
      <selection activeCell="J34" sqref="J33:J34"/>
    </sheetView>
  </sheetViews>
  <sheetFormatPr defaultColWidth="9.00390625" defaultRowHeight="14.25"/>
  <cols>
    <col min="1" max="1" width="9.00390625" style="6" customWidth="1"/>
    <col min="2" max="2" width="30.50390625" style="4" customWidth="1"/>
    <col min="3" max="3" width="62.50390625" style="9" customWidth="1"/>
    <col min="4" max="4" width="21.00390625" style="9" customWidth="1"/>
    <col min="5" max="5" width="7.25390625" style="1" customWidth="1"/>
    <col min="6" max="6" width="15.25390625" style="1" customWidth="1"/>
    <col min="7" max="7" width="15.00390625" style="1" customWidth="1"/>
    <col min="8" max="8" width="21.00390625" style="1" customWidth="1"/>
    <col min="9" max="10" width="20.50390625" style="1" customWidth="1"/>
    <col min="11" max="11" width="21.25390625" style="3" customWidth="1"/>
    <col min="12" max="12" width="17.375" style="3" customWidth="1"/>
    <col min="13" max="13" width="8.50390625" style="3" customWidth="1"/>
    <col min="14" max="14" width="12.75390625" style="3" customWidth="1"/>
    <col min="15" max="1029" width="8.125" style="3" customWidth="1"/>
    <col min="1030" max="1030" width="9.00390625" style="6" customWidth="1"/>
    <col min="1031" max="16384" width="9.00390625" style="6" customWidth="1"/>
  </cols>
  <sheetData>
    <row r="1" ht="14.25"/>
    <row r="3" spans="2:9" ht="20.25" customHeight="1">
      <c r="B3" s="47" t="s">
        <v>27</v>
      </c>
      <c r="C3" s="47"/>
      <c r="D3" s="47"/>
      <c r="E3" s="47"/>
      <c r="F3" s="47"/>
      <c r="G3" s="48" t="s">
        <v>25</v>
      </c>
      <c r="H3" s="48"/>
      <c r="I3" s="42">
        <v>25.8</v>
      </c>
    </row>
    <row r="4" spans="2:6" ht="20.25" customHeight="1">
      <c r="B4" s="47"/>
      <c r="C4" s="47"/>
      <c r="D4" s="47"/>
      <c r="E4" s="47"/>
      <c r="F4" s="47"/>
    </row>
    <row r="5" spans="2:6" ht="14.25">
      <c r="B5" s="57"/>
      <c r="C5" s="57"/>
      <c r="D5" s="57"/>
      <c r="E5" s="57"/>
      <c r="F5" s="57"/>
    </row>
    <row r="6" spans="1:1029" s="11" customFormat="1" ht="45">
      <c r="A6" s="24" t="s">
        <v>6</v>
      </c>
      <c r="B6" s="25" t="s">
        <v>9</v>
      </c>
      <c r="C6" s="26" t="s">
        <v>11</v>
      </c>
      <c r="D6" s="26" t="s">
        <v>10</v>
      </c>
      <c r="E6" s="24" t="s">
        <v>1</v>
      </c>
      <c r="F6" s="24" t="s">
        <v>19</v>
      </c>
      <c r="G6" s="24" t="s">
        <v>3</v>
      </c>
      <c r="H6" s="24" t="s">
        <v>4</v>
      </c>
      <c r="I6" s="24" t="s">
        <v>5</v>
      </c>
      <c r="J6" s="24" t="s">
        <v>18</v>
      </c>
      <c r="K6" s="24" t="s">
        <v>7</v>
      </c>
      <c r="L6" s="24" t="s">
        <v>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</row>
    <row r="7" spans="1:13" ht="15">
      <c r="A7" s="20">
        <f>1</f>
        <v>1</v>
      </c>
      <c r="B7" s="51" t="s">
        <v>12</v>
      </c>
      <c r="C7" s="52" t="s">
        <v>14</v>
      </c>
      <c r="D7" s="27"/>
      <c r="E7" s="1">
        <v>4</v>
      </c>
      <c r="F7" s="29">
        <v>0</v>
      </c>
      <c r="G7" s="22">
        <f>F7*$I$3</f>
        <v>0</v>
      </c>
      <c r="H7" s="22">
        <f>G7*E7</f>
        <v>0</v>
      </c>
      <c r="I7" s="21" t="str">
        <f>IF(F7&lt;=J7,"VYHOVUJE","NEVYHOVUJE")</f>
        <v>VYHOVUJE</v>
      </c>
      <c r="J7" s="29">
        <v>620</v>
      </c>
      <c r="K7" s="12">
        <f>J7*$I$3</f>
        <v>15996</v>
      </c>
      <c r="L7" s="12">
        <f>K7*E7</f>
        <v>63984</v>
      </c>
      <c r="M7" s="2"/>
    </row>
    <row r="8" spans="1:13" ht="15">
      <c r="A8" s="20"/>
      <c r="B8" s="53"/>
      <c r="C8" s="52" t="s">
        <v>21</v>
      </c>
      <c r="D8" s="27"/>
      <c r="E8" s="1">
        <v>6</v>
      </c>
      <c r="F8" s="29">
        <v>0</v>
      </c>
      <c r="G8" s="22">
        <f>F8*$I$3</f>
        <v>0</v>
      </c>
      <c r="H8" s="22">
        <f aca="true" t="shared" si="0" ref="H8">G8*E8</f>
        <v>0</v>
      </c>
      <c r="I8" s="21" t="str">
        <f>IF(F8&lt;=J8,"VYHOVUJE","NEVYHOVUJE")</f>
        <v>VYHOVUJE</v>
      </c>
      <c r="J8" s="29">
        <v>385</v>
      </c>
      <c r="K8" s="12">
        <f>J8*$I$3</f>
        <v>9933</v>
      </c>
      <c r="L8" s="12">
        <f>K8*E8</f>
        <v>59598</v>
      </c>
      <c r="M8" s="2"/>
    </row>
    <row r="9" spans="1:13" ht="15">
      <c r="A9" s="20">
        <f>A7+1</f>
        <v>2</v>
      </c>
      <c r="B9" s="53"/>
      <c r="C9" s="52" t="s">
        <v>22</v>
      </c>
      <c r="D9" s="27"/>
      <c r="E9" s="1">
        <v>8</v>
      </c>
      <c r="F9" s="29">
        <v>0</v>
      </c>
      <c r="G9" s="22">
        <f>F9*$I$3</f>
        <v>0</v>
      </c>
      <c r="H9" s="22">
        <f>G9*E9</f>
        <v>0</v>
      </c>
      <c r="I9" s="21" t="str">
        <f>IF(F9&lt;=J9,"VYHOVUJE","NEVYHOVUJE")</f>
        <v>VYHOVUJE</v>
      </c>
      <c r="J9" s="29">
        <v>255</v>
      </c>
      <c r="K9" s="12">
        <f>J9*$I$3</f>
        <v>6579</v>
      </c>
      <c r="L9" s="12">
        <f>K9*E9</f>
        <v>52632</v>
      </c>
      <c r="M9" s="2"/>
    </row>
    <row r="10" spans="1:13" ht="15">
      <c r="A10" s="20">
        <f aca="true" t="shared" si="1" ref="A10:A15">A9+1</f>
        <v>3</v>
      </c>
      <c r="B10" s="53"/>
      <c r="C10" s="54" t="s">
        <v>23</v>
      </c>
      <c r="D10" s="28"/>
      <c r="E10" s="1">
        <v>12</v>
      </c>
      <c r="F10" s="29">
        <v>0</v>
      </c>
      <c r="G10" s="22">
        <f>F10*$I$3</f>
        <v>0</v>
      </c>
      <c r="H10" s="22">
        <f>G10*E10</f>
        <v>0</v>
      </c>
      <c r="I10" s="21" t="str">
        <f aca="true" t="shared" si="2" ref="I10">IF(F10&lt;=J10,"VYHOVUJE","NEVYHOVUJE")</f>
        <v>VYHOVUJE</v>
      </c>
      <c r="J10" s="29">
        <v>120</v>
      </c>
      <c r="K10" s="12">
        <f>J10*$I$3</f>
        <v>3096</v>
      </c>
      <c r="L10" s="12">
        <f>K10*E10</f>
        <v>37152</v>
      </c>
      <c r="M10" s="2"/>
    </row>
    <row r="11" spans="1:13" ht="15">
      <c r="A11" s="20">
        <f t="shared" si="1"/>
        <v>4</v>
      </c>
      <c r="B11" s="53"/>
      <c r="C11" s="54" t="s">
        <v>24</v>
      </c>
      <c r="D11" s="28"/>
      <c r="E11" s="1">
        <v>8</v>
      </c>
      <c r="F11" s="29">
        <v>0</v>
      </c>
      <c r="G11" s="22">
        <f>F11*$I$3</f>
        <v>0</v>
      </c>
      <c r="H11" s="22">
        <f>G11*E11</f>
        <v>0</v>
      </c>
      <c r="I11" s="21" t="str">
        <f>IF(F11&lt;=J11,"VYHOVUJE","NEVYHOVUJE")</f>
        <v>VYHOVUJE</v>
      </c>
      <c r="J11" s="29">
        <v>295</v>
      </c>
      <c r="K11" s="12">
        <f>J11*$I$3</f>
        <v>7611</v>
      </c>
      <c r="L11" s="12">
        <f>K11*E11</f>
        <v>60888</v>
      </c>
      <c r="M11" s="2"/>
    </row>
    <row r="12" spans="1:13" ht="15">
      <c r="A12" s="20">
        <f t="shared" si="1"/>
        <v>5</v>
      </c>
      <c r="B12" s="53"/>
      <c r="C12" s="54" t="s">
        <v>20</v>
      </c>
      <c r="D12" s="28"/>
      <c r="E12" s="1">
        <v>4</v>
      </c>
      <c r="F12" s="29">
        <v>0</v>
      </c>
      <c r="G12" s="22">
        <f>F12*$I$3</f>
        <v>0</v>
      </c>
      <c r="H12" s="22">
        <f>G12*E12</f>
        <v>0</v>
      </c>
      <c r="I12" s="21" t="str">
        <f>IF(F12&lt;=J12,"VYHOVUJE","NEVYHOVUJE")</f>
        <v>VYHOVUJE</v>
      </c>
      <c r="J12" s="29">
        <v>520</v>
      </c>
      <c r="K12" s="12">
        <f>J12*$I$3</f>
        <v>13416</v>
      </c>
      <c r="L12" s="12">
        <f>K12*E12</f>
        <v>53664</v>
      </c>
      <c r="M12" s="2"/>
    </row>
    <row r="13" spans="1:13" ht="30">
      <c r="A13" s="20">
        <f t="shared" si="1"/>
        <v>6</v>
      </c>
      <c r="B13" s="53"/>
      <c r="C13" s="54" t="s">
        <v>15</v>
      </c>
      <c r="D13" s="28"/>
      <c r="E13" s="1">
        <v>2</v>
      </c>
      <c r="F13" s="29">
        <v>0</v>
      </c>
      <c r="G13" s="22">
        <f>F13*$I$3</f>
        <v>0</v>
      </c>
      <c r="H13" s="22">
        <f>G13*E13</f>
        <v>0</v>
      </c>
      <c r="I13" s="21" t="str">
        <f>IF(F13&lt;=J13,"VYHOVUJE","NEVYHOVUJE")</f>
        <v>VYHOVUJE</v>
      </c>
      <c r="J13" s="29">
        <v>1905</v>
      </c>
      <c r="K13" s="12">
        <f>J13*$I$3</f>
        <v>49149</v>
      </c>
      <c r="L13" s="12">
        <f>K13*E13</f>
        <v>98298</v>
      </c>
      <c r="M13" s="2"/>
    </row>
    <row r="14" spans="1:13" ht="30">
      <c r="A14" s="20">
        <f t="shared" si="1"/>
        <v>7</v>
      </c>
      <c r="B14" s="55"/>
      <c r="C14" s="54" t="s">
        <v>16</v>
      </c>
      <c r="D14" s="28"/>
      <c r="E14" s="1">
        <v>2</v>
      </c>
      <c r="F14" s="29">
        <v>0</v>
      </c>
      <c r="G14" s="22">
        <f>F14*$I$3</f>
        <v>0</v>
      </c>
      <c r="H14" s="22">
        <f>G14*E14</f>
        <v>0</v>
      </c>
      <c r="I14" s="21" t="str">
        <f>IF(F14&lt;=J14,"VYHOVUJE","NEVYHOVUJE")</f>
        <v>VYHOVUJE</v>
      </c>
      <c r="J14" s="29">
        <v>1985</v>
      </c>
      <c r="K14" s="12">
        <f>J14*$I$3</f>
        <v>51213</v>
      </c>
      <c r="L14" s="12">
        <f>K14*E14</f>
        <v>102426</v>
      </c>
      <c r="M14" s="2"/>
    </row>
    <row r="15" spans="1:13" ht="15">
      <c r="A15" s="20">
        <f t="shared" si="1"/>
        <v>8</v>
      </c>
      <c r="B15" s="56" t="s">
        <v>13</v>
      </c>
      <c r="C15" s="52" t="s">
        <v>17</v>
      </c>
      <c r="D15" s="27"/>
      <c r="E15" s="1">
        <v>4</v>
      </c>
      <c r="F15" s="37">
        <v>0</v>
      </c>
      <c r="G15" s="22">
        <f>F15*$I$3</f>
        <v>0</v>
      </c>
      <c r="H15" s="22">
        <f>G15*E15</f>
        <v>0</v>
      </c>
      <c r="I15" s="21" t="str">
        <f>IF(F15&lt;=J15,"VYHOVUJE","NEVYHOVUJE")</f>
        <v>VYHOVUJE</v>
      </c>
      <c r="J15" s="37">
        <v>615</v>
      </c>
      <c r="K15" s="38">
        <f>J15*$I$3</f>
        <v>15867</v>
      </c>
      <c r="L15" s="38">
        <f>K15*E15</f>
        <v>63468</v>
      </c>
      <c r="M15" s="2"/>
    </row>
    <row r="16" spans="2:13" ht="15" thickBot="1">
      <c r="B16" s="16" t="s">
        <v>0</v>
      </c>
      <c r="C16" s="17"/>
      <c r="D16" s="17"/>
      <c r="E16" s="18">
        <v>1</v>
      </c>
      <c r="F16" s="36">
        <v>0</v>
      </c>
      <c r="G16" s="23">
        <f>F16*$I$3</f>
        <v>0</v>
      </c>
      <c r="H16" s="23">
        <f>G16*E16</f>
        <v>0</v>
      </c>
      <c r="I16" s="19"/>
      <c r="J16" s="19"/>
      <c r="K16" s="19">
        <v>3890</v>
      </c>
      <c r="L16" s="19">
        <f>K16*E16</f>
        <v>3890</v>
      </c>
      <c r="M16" s="6"/>
    </row>
    <row r="17" spans="2:13" ht="15.75" thickBot="1" thickTop="1">
      <c r="B17" s="8"/>
      <c r="C17" s="14"/>
      <c r="D17" s="14"/>
      <c r="E17" s="15"/>
      <c r="F17" s="15"/>
      <c r="G17" s="15"/>
      <c r="H17" s="15"/>
      <c r="I17" s="15"/>
      <c r="J17" s="15"/>
      <c r="K17" s="13"/>
      <c r="L17" s="13"/>
      <c r="M17" s="6"/>
    </row>
    <row r="18" spans="2:1029" s="8" customFormat="1" ht="20.25" customHeight="1" thickBot="1">
      <c r="B18" s="41" t="s">
        <v>2</v>
      </c>
      <c r="C18" s="34"/>
      <c r="D18" s="34"/>
      <c r="E18" s="35"/>
      <c r="F18" s="35"/>
      <c r="G18" s="35"/>
      <c r="H18" s="40">
        <f>SUM(H7:H16)</f>
        <v>0</v>
      </c>
      <c r="I18" s="43" t="s">
        <v>8</v>
      </c>
      <c r="J18" s="44"/>
      <c r="K18" s="45"/>
      <c r="L18" s="39">
        <f>SUM(L7:L16)</f>
        <v>596000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</row>
    <row r="19" spans="2:12" ht="22.5" customHeight="1">
      <c r="B19" s="30"/>
      <c r="C19" s="31"/>
      <c r="D19" s="31"/>
      <c r="E19" s="7"/>
      <c r="F19" s="7"/>
      <c r="G19" s="7"/>
      <c r="H19" s="32"/>
      <c r="I19" s="46"/>
      <c r="J19" s="46"/>
      <c r="K19" s="46"/>
      <c r="L19" s="33"/>
    </row>
    <row r="20" ht="14.25"/>
    <row r="23" spans="8:10" ht="15" thickBot="1">
      <c r="H23" s="49"/>
      <c r="I23" s="49"/>
      <c r="J23" s="49"/>
    </row>
    <row r="24" ht="15">
      <c r="I24" s="50" t="s">
        <v>26</v>
      </c>
    </row>
  </sheetData>
  <mergeCells count="5">
    <mergeCell ref="I18:K18"/>
    <mergeCell ref="I19:K19"/>
    <mergeCell ref="G3:H3"/>
    <mergeCell ref="B7:B14"/>
    <mergeCell ref="B3:F5"/>
  </mergeCells>
  <conditionalFormatting sqref="I7:I15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2019-04-10T13:40:02Z</dcterms:modified>
  <cp:category/>
  <cp:version/>
  <cp:contentType/>
  <cp:contentStatus/>
  <cp:revision>18</cp:revision>
</cp:coreProperties>
</file>